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105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<sst xmlns="http://schemas.openxmlformats.org/spreadsheetml/2006/main" count="26" uniqueCount="23">
  <si>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май</t>
  </si>
  <si>
    <t xml:space="preserve">март </t>
  </si>
  <si>
    <t>июнь</t>
  </si>
  <si>
    <t>июль</t>
  </si>
  <si>
    <t>год</t>
  </si>
  <si>
    <t>январь</t>
  </si>
  <si>
    <t>февраль</t>
  </si>
  <si>
    <t>август</t>
  </si>
  <si>
    <t>сентябрь</t>
  </si>
  <si>
    <t>октябрь</t>
  </si>
  <si>
    <t>ноябрь</t>
  </si>
  <si>
    <t>декабрь</t>
  </si>
  <si>
    <t>Период</t>
  </si>
  <si>
    <t>тыс.кВт*ч</t>
  </si>
  <si>
    <t>СВЕДЕНИЯ</t>
  </si>
  <si>
    <t>Фактические потери</t>
  </si>
  <si>
    <t>руб.</t>
  </si>
  <si>
    <t>Затраты на покупку потерь в собственных сетях, без НДС</t>
  </si>
  <si>
    <t>Размер электроэнегии для компенсации потерь в сетях</t>
  </si>
  <si>
    <t>Затраты на покупку электроэнергии для компенсации потерь в сетях, без НДС</t>
  </si>
  <si>
    <t>апрель</t>
  </si>
  <si>
    <t>Размер фактических потерь, оплачиваемых покупателями при осуществлении расчетов за электроэнегию на уровне напряжения СН2, без НДС</t>
  </si>
  <si>
    <t>о размерах и стоимости потерь электроэнергии в сетях ООО "Искра-Энергосети"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</si>
</sst>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00000"/>
    <numFmt numFmtId="178" formatCode="#,##0.00&quot;р.&quot;"/>
    <numFmt numFmtId="179" formatCode="#,##0.00_р_.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31"/>
      </left>
      <right style="dotted">
        <color indexed="31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0" xfId="0" applyFont="1" applyBorder="1" applyAlignment="1">
      <alignment horizontal="justify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4" fontId="0" fillId="0" borderId="12" xfId="0" applyNumberFormat="1" applyFill="1" applyBorder="1" applyAlignment="1">
      <alignment/>
    </xf>
    <xf numFmtId="179" fontId="0" fillId="0" borderId="18" xfId="0" applyNumberFormat="1" applyFill="1" applyBorder="1" applyAlignment="1">
      <alignment/>
    </xf>
    <xf numFmtId="174" fontId="2" fillId="0" borderId="20" xfId="0" applyNumberFormat="1" applyFont="1" applyFill="1" applyBorder="1" applyAlignment="1">
      <alignment/>
    </xf>
    <xf numFmtId="179" fontId="2" fillId="0" borderId="21" xfId="0" applyNumberFormat="1" applyFont="1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2" fillId="0" borderId="22" xfId="0" applyNumberFormat="1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2">
      <selection activeCell="J10" sqref="J10"/>
    </sheetView>
  </sheetViews>
  <sheetFormatPr defaultColWidth="9.00390625" defaultRowHeight="12.75"/>
  <cols>
    <col min="1" max="1" width="10.75390625" style="0" customWidth="1"/>
    <col min="2" max="3" width="19.875" style="0" customWidth="1"/>
    <col min="4" max="4" width="21.25390625" style="0" customWidth="1"/>
    <col min="5" max="5" width="21.625" style="0" customWidth="1"/>
    <col min="6" max="6" width="25.75390625" style="0" customWidth="1"/>
  </cols>
  <sheetData>
    <row r="1" spans="1:6" ht="15.75">
      <c r="A1" s="23" t="s">
        <v>14</v>
      </c>
      <c r="B1" s="23"/>
      <c r="C1" s="23"/>
      <c r="D1" s="23"/>
      <c r="E1" s="23"/>
      <c r="F1" s="23"/>
    </row>
    <row r="2" spans="1:6" ht="48" customHeight="1" thickBot="1">
      <c r="A2" s="22" t="s">
        <v>22</v>
      </c>
      <c r="B2" s="22"/>
      <c r="C2" s="22"/>
      <c r="D2" s="22"/>
      <c r="E2" s="22"/>
      <c r="F2" s="22"/>
    </row>
    <row r="3" spans="1:6" ht="78.75" customHeight="1">
      <c r="A3" s="8" t="s">
        <v>12</v>
      </c>
      <c r="B3" s="2" t="s">
        <v>15</v>
      </c>
      <c r="C3" s="9" t="s">
        <v>17</v>
      </c>
      <c r="D3" s="12" t="s">
        <v>18</v>
      </c>
      <c r="E3" s="13" t="s">
        <v>19</v>
      </c>
      <c r="F3" s="11" t="s">
        <v>21</v>
      </c>
    </row>
    <row r="4" spans="1:6" ht="12.75">
      <c r="A4" s="5"/>
      <c r="B4" s="3" t="s">
        <v>13</v>
      </c>
      <c r="C4" s="10" t="s">
        <v>16</v>
      </c>
      <c r="D4" s="14" t="s">
        <v>13</v>
      </c>
      <c r="E4" s="15" t="s">
        <v>16</v>
      </c>
      <c r="F4" s="4" t="s">
        <v>13</v>
      </c>
    </row>
    <row r="5" spans="1:6" ht="12.75">
      <c r="A5" s="6" t="s">
        <v>5</v>
      </c>
      <c r="B5" s="16">
        <f>153.831+0.149+37.607+0.001+131.52+0.127+32.153</f>
        <v>355.38800000000003</v>
      </c>
      <c r="C5" s="17">
        <v>711402.47</v>
      </c>
      <c r="D5" s="16">
        <f>131.52+0.127+32.153</f>
        <v>163.8</v>
      </c>
      <c r="E5" s="17">
        <f>263992.2+254.92+64538.79</f>
        <v>328785.91</v>
      </c>
      <c r="F5" s="20">
        <f>1.303+5.021+1.175+11.76</f>
        <v>19.259</v>
      </c>
    </row>
    <row r="6" spans="1:6" ht="12.75">
      <c r="A6" s="6" t="s">
        <v>6</v>
      </c>
      <c r="B6" s="16">
        <f>75.567+0.072+18.081+0.01+116.821+0.111+27.952+0.016</f>
        <v>238.62999999999997</v>
      </c>
      <c r="C6" s="17">
        <v>487012.65</v>
      </c>
      <c r="D6" s="16">
        <f>116.821+0.111+27.952+0.016</f>
        <v>144.9</v>
      </c>
      <c r="E6" s="17">
        <f>238882.59+226.98+57157.93+32.72</f>
        <v>296300.22</v>
      </c>
      <c r="F6" s="20">
        <f>4.79+11.79+0.605+1.178</f>
        <v>18.363</v>
      </c>
    </row>
    <row r="7" spans="1:6" ht="12.75">
      <c r="A7" s="6" t="s">
        <v>1</v>
      </c>
      <c r="B7" s="16">
        <f>21.107+0.023+5.307+0.004</f>
        <v>26.441</v>
      </c>
      <c r="C7" s="17">
        <v>487012.65</v>
      </c>
      <c r="D7" s="16">
        <f>21.107+0.023+5.307+0.004</f>
        <v>26.441</v>
      </c>
      <c r="E7" s="17">
        <v>487012.65</v>
      </c>
      <c r="F7" s="20">
        <f>0.372+11.783+4.31+1.304</f>
        <v>17.769</v>
      </c>
    </row>
    <row r="8" spans="1:6" ht="12.75">
      <c r="A8" s="6" t="s">
        <v>20</v>
      </c>
      <c r="B8" s="16">
        <f>94.511+0.12+23.783+0.017+92.73+0.118+23.335+0.017</f>
        <v>234.631</v>
      </c>
      <c r="C8" s="17">
        <f>182302.27+231.47+45875.03+32.79+179809.03+228.81+45247.97+32.96</f>
        <v>453760.33</v>
      </c>
      <c r="D8" s="16">
        <f>92.73+0.118+23.335+0.017</f>
        <v>116.19999999999999</v>
      </c>
      <c r="E8" s="17">
        <f>179809.03+228.81+45247.97+32.96</f>
        <v>225318.77</v>
      </c>
      <c r="F8" s="20">
        <f>2.969+12.639+0.521+1.262</f>
        <v>17.391</v>
      </c>
    </row>
    <row r="9" spans="1:6" ht="12.75">
      <c r="A9" s="6" t="s">
        <v>0</v>
      </c>
      <c r="B9" s="16">
        <f>31.255+0.037+10.251+0.014+77.542+0.092+25.432+0.034</f>
        <v>144.65699999999998</v>
      </c>
      <c r="C9" s="17">
        <f>615314.24-358274.48</f>
        <v>257039.76</v>
      </c>
      <c r="D9" s="16">
        <f>77.542+0.092+25.432+0.034</f>
        <v>103.10000000000001</v>
      </c>
      <c r="E9" s="17">
        <f>138010.03+163.74+45264.13+60.51</f>
        <v>183498.41</v>
      </c>
      <c r="F9" s="20">
        <f>2.335+12.81+0.286+1.336</f>
        <v>16.767</v>
      </c>
    </row>
    <row r="10" spans="1:6" ht="12.75">
      <c r="A10" s="6" t="s">
        <v>2</v>
      </c>
      <c r="B10" s="16">
        <f>49.118+0.039+13.326+0.011+63.427+0.051+17.208+0.014</f>
        <v>143.19400000000002</v>
      </c>
      <c r="C10" s="17">
        <v>258322.82</v>
      </c>
      <c r="D10" s="16">
        <f>63.427+0.051+17.208+0.014</f>
        <v>80.7</v>
      </c>
      <c r="E10" s="17">
        <f>114703.92+92.23+31119.64+25.32</f>
        <v>145941.11</v>
      </c>
      <c r="F10" s="20">
        <f>12.661+2.291+1.408+0.119</f>
        <v>16.479</v>
      </c>
    </row>
    <row r="11" spans="1:6" ht="12.75">
      <c r="A11" s="6" t="s">
        <v>3</v>
      </c>
      <c r="B11" s="16">
        <f>111.64+0.1+36.452+0.029+62.139+0.055+20.29+0.016</f>
        <v>230.721</v>
      </c>
      <c r="C11" s="17">
        <v>383884.52</v>
      </c>
      <c r="D11" s="16">
        <f>62.139+0.055+20.29+0.016</f>
        <v>82.50000000000001</v>
      </c>
      <c r="E11" s="17">
        <f>107430.87+95.09+35078.98+27.66</f>
        <v>142632.6</v>
      </c>
      <c r="F11" s="20">
        <f>0.108+13.051+2.312+1.312</f>
        <v>16.783</v>
      </c>
    </row>
    <row r="12" spans="1:6" ht="12.75">
      <c r="A12" s="6" t="s">
        <v>7</v>
      </c>
      <c r="B12" s="16">
        <f>77.585+0.042+23.88+0.02+66.787+0.037+20.558+0.018</f>
        <v>188.927</v>
      </c>
      <c r="C12" s="17">
        <v>250895.1</v>
      </c>
      <c r="D12" s="16">
        <f>66.787+0.037+20.558+0.018</f>
        <v>87.4</v>
      </c>
      <c r="E12" s="17">
        <f>92326.35+51.15+28419.38+24.88</f>
        <v>120821.76000000001</v>
      </c>
      <c r="F12" s="20">
        <f>13.154+1.305+1.312+0.107</f>
        <v>15.877999999999998</v>
      </c>
    </row>
    <row r="13" spans="1:6" ht="12.75">
      <c r="A13" s="6" t="s">
        <v>8</v>
      </c>
      <c r="B13" s="16">
        <f>50.209+0.05+13.763+0.011+76.451+0.075+20.956+0.018</f>
        <v>161.53299999999996</v>
      </c>
      <c r="C13" s="17">
        <v>230514.31</v>
      </c>
      <c r="D13" s="16">
        <f>76.451+0.075+20.956+0.018</f>
        <v>97.5</v>
      </c>
      <c r="E13" s="17">
        <f>112166.61+110.04+30746.01+26.41</f>
        <v>143049.07</v>
      </c>
      <c r="F13" s="20">
        <f>1.265+0.169+12.542+1.41</f>
        <v>15.386</v>
      </c>
    </row>
    <row r="14" spans="1:6" ht="12.75">
      <c r="A14" s="6" t="s">
        <v>9</v>
      </c>
      <c r="B14" s="16">
        <f>40.062+0.019+9.904+0.007+94.881+0.044+23.457+0.018</f>
        <v>168.392</v>
      </c>
      <c r="C14" s="17">
        <v>252009.9</v>
      </c>
      <c r="D14" s="16">
        <f>94.881+0.044+23.457+0.018</f>
        <v>118.4</v>
      </c>
      <c r="E14" s="17">
        <f>144847.23+67.17+35809.93+27.48</f>
        <v>180751.81000000003</v>
      </c>
      <c r="F14" s="20">
        <f>12.719+0.211+1.307+2.048</f>
        <v>16.285</v>
      </c>
    </row>
    <row r="15" spans="1:6" ht="12.75">
      <c r="A15" s="6" t="s">
        <v>10</v>
      </c>
      <c r="B15" s="16">
        <v>0</v>
      </c>
      <c r="C15" s="17">
        <v>0</v>
      </c>
      <c r="D15" s="16">
        <v>0</v>
      </c>
      <c r="E15" s="17">
        <v>0</v>
      </c>
      <c r="F15" s="20">
        <f>0.29+13.555+1.263+2.436</f>
        <v>17.543999999999997</v>
      </c>
    </row>
    <row r="16" spans="1:6" ht="12.75">
      <c r="A16" s="6" t="s">
        <v>11</v>
      </c>
      <c r="B16" s="16">
        <f>17.711+0.028+4.213+0.003</f>
        <v>21.955</v>
      </c>
      <c r="C16" s="17">
        <v>44226.58</v>
      </c>
      <c r="D16" s="16">
        <f>17.711+0.028+4.213+0.003</f>
        <v>21.955</v>
      </c>
      <c r="E16" s="17">
        <v>44226.58</v>
      </c>
      <c r="F16" s="20">
        <f>0.473+13.737+2.563+1.306</f>
        <v>18.079</v>
      </c>
    </row>
    <row r="17" spans="1:6" ht="13.5" thickBot="1">
      <c r="A17" s="7" t="s">
        <v>4</v>
      </c>
      <c r="B17" s="18">
        <f>SUM(B5:B16)</f>
        <v>1914.4689999999998</v>
      </c>
      <c r="C17" s="19">
        <f>SUM(C5:C16)</f>
        <v>3816081.0900000003</v>
      </c>
      <c r="D17" s="18">
        <f>SUM(D5:D16)</f>
        <v>1042.896</v>
      </c>
      <c r="E17" s="19">
        <f>SUM(E5:E16)</f>
        <v>2298338.89</v>
      </c>
      <c r="F17" s="21">
        <f>SUM(F5:F16)</f>
        <v>205.983</v>
      </c>
    </row>
    <row r="18" ht="12.75">
      <c r="A18" s="1"/>
    </row>
  </sheetData>
  <sheetProtection/>
  <mergeCells count="2">
    <mergeCell ref="A2:F2"/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Юлия</cp:lastModifiedBy>
  <cp:lastPrinted>2012-04-24T07:57:26Z</cp:lastPrinted>
  <dcterms:created xsi:type="dcterms:W3CDTF">2012-04-20T05:28:34Z</dcterms:created>
  <dcterms:modified xsi:type="dcterms:W3CDTF">2020-02-27T01:15:42Z</dcterms:modified>
  <cp:category/>
  <cp:version/>
  <cp:contentType/>
  <cp:contentStatus/>
</cp:coreProperties>
</file>