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105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<sst xmlns="http://schemas.openxmlformats.org/spreadsheetml/2006/main" count="26" uniqueCount="23">
  <si>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май</t>
  </si>
  <si>
    <t xml:space="preserve">март </t>
  </si>
  <si>
    <t>июнь</t>
  </si>
  <si>
    <t>июль</t>
  </si>
  <si>
    <t>год</t>
  </si>
  <si>
    <t>январь</t>
  </si>
  <si>
    <t>февраль</t>
  </si>
  <si>
    <t>август</t>
  </si>
  <si>
    <t>сентябрь</t>
  </si>
  <si>
    <t>октябрь</t>
  </si>
  <si>
    <t>ноябрь</t>
  </si>
  <si>
    <t>декабрь</t>
  </si>
  <si>
    <t>Период</t>
  </si>
  <si>
    <t>тыс.кВт*ч</t>
  </si>
  <si>
    <t>СВЕДЕНИЯ</t>
  </si>
  <si>
    <t>Фактические потери</t>
  </si>
  <si>
    <t>руб.</t>
  </si>
  <si>
    <t>Затраты на покупку потерь в собственных сетях, без НДС</t>
  </si>
  <si>
    <t>Размер электроэнегии для компенсации потерь в сетях</t>
  </si>
  <si>
    <t>Затраты на покупку электроэнергии для компенсации потерь в сетях, без НДС</t>
  </si>
  <si>
    <t>апрель</t>
  </si>
  <si>
    <t>Размер фактических потерь, оплачиваемых покупателями при осуществлении расчетов за электроэнегию на уровне напряжения СН2, без НДС</t>
  </si>
  <si>
    <t>о размерах и стоимости потерь электроэнергии в сетях ООО "Искра-Энергосети" в 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</si>
</sst>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0000"/>
    <numFmt numFmtId="177" formatCode="0.000000"/>
    <numFmt numFmtId="178" formatCode="#,##0.00&quot;р.&quot;"/>
    <numFmt numFmtId="179" formatCode="#,##0.00_р_.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31"/>
      </left>
      <right style="dotted">
        <color indexed="31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Border="1" applyAlignment="1">
      <alignment horizontal="justify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4" fontId="0" fillId="0" borderId="12" xfId="0" applyNumberFormat="1" applyFill="1" applyBorder="1" applyAlignment="1">
      <alignment/>
    </xf>
    <xf numFmtId="179" fontId="0" fillId="0" borderId="18" xfId="0" applyNumberFormat="1" applyFill="1" applyBorder="1" applyAlignment="1">
      <alignment/>
    </xf>
    <xf numFmtId="174" fontId="2" fillId="0" borderId="20" xfId="0" applyNumberFormat="1" applyFont="1" applyFill="1" applyBorder="1" applyAlignment="1">
      <alignment/>
    </xf>
    <xf numFmtId="179" fontId="2" fillId="0" borderId="21" xfId="0" applyNumberFormat="1" applyFont="1" applyFill="1" applyBorder="1" applyAlignment="1">
      <alignment/>
    </xf>
    <xf numFmtId="179" fontId="0" fillId="0" borderId="13" xfId="0" applyNumberFormat="1" applyFill="1" applyBorder="1" applyAlignment="1">
      <alignment/>
    </xf>
    <xf numFmtId="179" fontId="2" fillId="0" borderId="22" xfId="0" applyNumberFormat="1" applyFont="1" applyFill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10.75390625" style="0" customWidth="1"/>
    <col min="2" max="3" width="19.875" style="0" customWidth="1"/>
    <col min="4" max="4" width="21.25390625" style="0" customWidth="1"/>
    <col min="5" max="5" width="21.625" style="0" customWidth="1"/>
    <col min="6" max="6" width="25.75390625" style="0" customWidth="1"/>
  </cols>
  <sheetData>
    <row r="1" spans="1:6" ht="15.75">
      <c r="A1" s="23" t="s">
        <v>14</v>
      </c>
      <c r="B1" s="23"/>
      <c r="C1" s="23"/>
      <c r="D1" s="23"/>
      <c r="E1" s="23"/>
      <c r="F1" s="23"/>
    </row>
    <row r="2" spans="1:6" ht="48" customHeight="1" thickBot="1">
      <c r="A2" s="22" t="s">
        <v>22</v>
      </c>
      <c r="B2" s="22"/>
      <c r="C2" s="22"/>
      <c r="D2" s="22"/>
      <c r="E2" s="22"/>
      <c r="F2" s="22"/>
    </row>
    <row r="3" spans="1:6" ht="78.75" customHeight="1">
      <c r="A3" s="8" t="s">
        <v>12</v>
      </c>
      <c r="B3" s="2" t="s">
        <v>15</v>
      </c>
      <c r="C3" s="9" t="s">
        <v>17</v>
      </c>
      <c r="D3" s="12" t="s">
        <v>18</v>
      </c>
      <c r="E3" s="13" t="s">
        <v>19</v>
      </c>
      <c r="F3" s="11" t="s">
        <v>21</v>
      </c>
    </row>
    <row r="4" spans="1:6" ht="12.75">
      <c r="A4" s="5"/>
      <c r="B4" s="3" t="s">
        <v>13</v>
      </c>
      <c r="C4" s="10" t="s">
        <v>16</v>
      </c>
      <c r="D4" s="14" t="s">
        <v>13</v>
      </c>
      <c r="E4" s="15" t="s">
        <v>16</v>
      </c>
      <c r="F4" s="4" t="s">
        <v>13</v>
      </c>
    </row>
    <row r="5" spans="1:6" ht="12.75">
      <c r="A5" s="6" t="s">
        <v>5</v>
      </c>
      <c r="B5" s="16">
        <v>603.443</v>
      </c>
      <c r="C5" s="17">
        <v>1167084.56</v>
      </c>
      <c r="D5" s="16">
        <f>114.037+0.227+24.524+0.012</f>
        <v>138.8</v>
      </c>
      <c r="E5" s="17">
        <f>220145.01+438.22+47342.85+23.17</f>
        <v>267949.25</v>
      </c>
      <c r="F5" s="20">
        <f>2.594+3.939+0.801+10.046+1.304</f>
        <v>18.683999999999997</v>
      </c>
    </row>
    <row r="6" spans="1:6" ht="12.75">
      <c r="A6" s="6" t="s">
        <v>6</v>
      </c>
      <c r="B6" s="16">
        <v>409.842</v>
      </c>
      <c r="C6" s="17">
        <v>855196.38</v>
      </c>
      <c r="D6" s="16">
        <f>99.449+0.094+26.841+0.016</f>
        <v>126.39999999999999</v>
      </c>
      <c r="E6" s="17">
        <f>207196.02+195.84+55921.61+33.34</f>
        <v>263346.81</v>
      </c>
      <c r="F6" s="20">
        <f>2.338+3.667+0.762+8.173+1.079</f>
        <v>16.019</v>
      </c>
    </row>
    <row r="7" spans="1:6" ht="12.75">
      <c r="A7" s="6" t="s">
        <v>1</v>
      </c>
      <c r="B7" s="16">
        <v>995.075</v>
      </c>
      <c r="C7" s="17">
        <v>1891699.06</v>
      </c>
      <c r="D7" s="16">
        <f>98.776+0.087+25.122+0.015</f>
        <v>124</v>
      </c>
      <c r="E7" s="17">
        <f>187378.07+165.04+47656.43+28.46</f>
        <v>235228</v>
      </c>
      <c r="F7" s="20">
        <f>2.105+2.622+0.565+8.325+1.443</f>
        <v>15.059999999999999</v>
      </c>
    </row>
    <row r="8" spans="1:6" ht="12.75">
      <c r="A8" s="6" t="s">
        <v>20</v>
      </c>
      <c r="B8" s="16">
        <v>694.044</v>
      </c>
      <c r="C8" s="17">
        <v>1365604.54</v>
      </c>
      <c r="D8" s="16">
        <f>93.547+0.083+23.758+0.012</f>
        <v>117.39999999999999</v>
      </c>
      <c r="E8" s="17">
        <f>183702.92+162.99+46654.77+23.57</f>
        <v>230544.25</v>
      </c>
      <c r="F8" s="20">
        <f>1.878+2.319+0.451+7.661+1.388</f>
        <v>13.697</v>
      </c>
    </row>
    <row r="9" spans="1:6" ht="12.75">
      <c r="A9" s="6" t="s">
        <v>0</v>
      </c>
      <c r="B9" s="16">
        <v>717.791</v>
      </c>
      <c r="C9" s="17">
        <v>1342894.3</v>
      </c>
      <c r="D9" s="16">
        <f>85.078+0.081+21.429+0.012</f>
        <v>106.60000000000001</v>
      </c>
      <c r="E9" s="17">
        <f>158833.82+151.22+40006.23+22.4</f>
        <v>199013.67</v>
      </c>
      <c r="F9" s="20">
        <f>1.827+2.125+0.258+7.808+1.425</f>
        <v>13.443000000000001</v>
      </c>
    </row>
    <row r="10" spans="1:6" ht="12.75">
      <c r="A10" s="6" t="s">
        <v>2</v>
      </c>
      <c r="B10" s="16">
        <v>661.212</v>
      </c>
      <c r="C10" s="17">
        <v>1235151.79</v>
      </c>
      <c r="D10" s="16">
        <f>67.694+0.063+20.332+0.011</f>
        <v>88.1</v>
      </c>
      <c r="E10" s="17">
        <f>126180.94+117.43+37898.64+20.5</f>
        <v>164217.51</v>
      </c>
      <c r="F10" s="20">
        <f>1.31+1.538+0.175+7.729+1.371</f>
        <v>12.123</v>
      </c>
    </row>
    <row r="11" spans="1:6" ht="12.75">
      <c r="A11" s="6" t="s">
        <v>3</v>
      </c>
      <c r="B11" s="16">
        <v>445.34</v>
      </c>
      <c r="C11" s="17">
        <v>860746.13</v>
      </c>
      <c r="D11" s="16">
        <f>67.15+0.064+21.572+0.014</f>
        <v>88.8</v>
      </c>
      <c r="E11" s="17">
        <f>132979.83+126.74+42719.89+27.72</f>
        <v>175854.17999999996</v>
      </c>
      <c r="F11" s="20">
        <f>1.235+1.882+0.127+8.199+1.492</f>
        <v>12.934999999999999</v>
      </c>
    </row>
    <row r="12" spans="1:6" ht="12.75">
      <c r="A12" s="6" t="s">
        <v>7</v>
      </c>
      <c r="B12" s="16">
        <v>373.023</v>
      </c>
      <c r="C12" s="17">
        <v>687625.98</v>
      </c>
      <c r="D12" s="16">
        <f>60.577+0.05+24.062+0.011</f>
        <v>84.69999999999999</v>
      </c>
      <c r="E12" s="17">
        <f>114448.13+94.47+45460.34+20.78</f>
        <v>160023.72</v>
      </c>
      <c r="F12" s="20">
        <f>1.995+1.792+0.132+8.094+1.469</f>
        <v>13.482</v>
      </c>
    </row>
    <row r="13" spans="1:6" ht="12.75">
      <c r="A13" s="6" t="s">
        <v>8</v>
      </c>
      <c r="B13" s="16">
        <v>252.694</v>
      </c>
      <c r="C13" s="17">
        <v>534375.49</v>
      </c>
      <c r="D13" s="16">
        <f>73.002+0.069+21.417+0.012</f>
        <v>94.5</v>
      </c>
      <c r="E13" s="17">
        <f>157093+148.48+46087.24+25.82</f>
        <v>203354.54</v>
      </c>
      <c r="F13" s="20">
        <f>1.693+1.972+0.203+7.306+1.377</f>
        <v>12.551</v>
      </c>
    </row>
    <row r="14" spans="1:6" ht="12.75">
      <c r="A14" s="6" t="s">
        <v>9</v>
      </c>
      <c r="B14" s="16">
        <v>245.602</v>
      </c>
      <c r="C14" s="17">
        <v>531052.71</v>
      </c>
      <c r="D14" s="16">
        <f>90+0.095+24.791+0.014</f>
        <v>114.89999999999999</v>
      </c>
      <c r="E14" s="17">
        <f>197447.4+208.42+54387.98+30.71</f>
        <v>252074.51</v>
      </c>
      <c r="F14" s="20">
        <f>1.718+2.271+0.363+8.012+1.346</f>
        <v>13.71</v>
      </c>
    </row>
    <row r="15" spans="1:6" ht="12.75">
      <c r="A15" s="6" t="s">
        <v>10</v>
      </c>
      <c r="B15" s="16">
        <v>383.863</v>
      </c>
      <c r="C15" s="17">
        <v>865920.92</v>
      </c>
      <c r="D15" s="16">
        <f>103.259+0.105+29.924+0.012</f>
        <v>133.3</v>
      </c>
      <c r="E15" s="17">
        <f>236936.04+240.93+68663.01+27.53</f>
        <v>305867.51</v>
      </c>
      <c r="F15" s="20">
        <f>2.021+2.255+0.457+8.001+1.262</f>
        <v>13.995999999999999</v>
      </c>
    </row>
    <row r="16" spans="1:6" ht="12.75">
      <c r="A16" s="6" t="s">
        <v>11</v>
      </c>
      <c r="B16" s="16">
        <v>236.515</v>
      </c>
      <c r="C16" s="17">
        <v>520866.67</v>
      </c>
      <c r="D16" s="16">
        <f>110.15+0.112+30.427+0.011</f>
        <v>140.7</v>
      </c>
      <c r="E16" s="17">
        <f>245229.15+249.35+67740.24+24.49</f>
        <v>313243.23</v>
      </c>
      <c r="F16" s="20">
        <f>2.353+2.748+0.566+8.492+1.307</f>
        <v>15.466000000000003</v>
      </c>
    </row>
    <row r="17" spans="1:6" ht="13.5" thickBot="1">
      <c r="A17" s="7" t="s">
        <v>4</v>
      </c>
      <c r="B17" s="18">
        <f>SUM(B5:B16)</f>
        <v>6018.444000000001</v>
      </c>
      <c r="C17" s="19">
        <f>SUM(C5:C16)</f>
        <v>11858218.530000001</v>
      </c>
      <c r="D17" s="18">
        <f>SUM(D5:D16)</f>
        <v>1358.2</v>
      </c>
      <c r="E17" s="19">
        <f>SUM(E5:E16)</f>
        <v>2770717.18</v>
      </c>
      <c r="F17" s="21">
        <f>SUM(F5:F16)</f>
        <v>171.16600000000003</v>
      </c>
    </row>
    <row r="18" ht="12.75">
      <c r="A18" s="1"/>
    </row>
    <row r="19" spans="3:5" ht="12.75">
      <c r="C19">
        <f>C17/B17</f>
        <v>1970.3130127986567</v>
      </c>
      <c r="E19">
        <f>E17/D17</f>
        <v>2039.9920335738477</v>
      </c>
    </row>
  </sheetData>
  <sheetProtection/>
  <mergeCells count="2">
    <mergeCell ref="A2:F2"/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2012-04-24T07:57:26Z</cp:lastPrinted>
  <dcterms:created xsi:type="dcterms:W3CDTF">2012-04-20T05:28:34Z</dcterms:created>
  <dcterms:modified xsi:type="dcterms:W3CDTF">2022-03-02T07:02:21Z</dcterms:modified>
  <cp:category/>
  <cp:version/>
  <cp:contentType/>
  <cp:contentStatus/>
</cp:coreProperties>
</file>