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25" windowHeight="10725" firstSheet="2" activeTab="2"/>
  </bookViews>
  <sheets>
    <sheet name="Опр-е величины и уровня потерь " sheetId="1" r:id="rId1"/>
    <sheet name="Приказ МЭ от 30.09.2014 № 674" sheetId="2" r:id="rId2"/>
    <sheet name="Потери Искра-ЭС" sheetId="3" r:id="rId3"/>
  </sheets>
  <externalReferences>
    <externalReference r:id="rId6"/>
  </externalReferences>
  <definedNames>
    <definedName name="_ftn1" localSheetId="1">'Приказ МЭ от 30.09.2014 № 674'!#REF!</definedName>
    <definedName name="_ftnref1" localSheetId="1">'Приказ МЭ от 30.09.2014 № 674'!$B$19</definedName>
    <definedName name="_xlfn.IFERROR" hidden="1">#NAME?</definedName>
    <definedName name="org">'[1]Титульный'!$G$16</definedName>
    <definedName name="_xlnm.Print_Area" localSheetId="1">'Приказ МЭ от 30.09.2014 № 674'!$B$2:$D$29</definedName>
  </definedNames>
  <calcPr fullCalcOnLoad="1"/>
</workbook>
</file>

<file path=xl/sharedStrings.xml><?xml version="1.0" encoding="utf-8"?>
<sst xmlns="http://schemas.openxmlformats.org/spreadsheetml/2006/main" count="113" uniqueCount="59">
  <si>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</si>
  <si>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</si>
  <si>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</si>
  <si>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</si>
  <si>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</si>
  <si>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</si>
  <si>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</si>
  <si>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</si>
  <si>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</si>
  <si>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</si>
  <si>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</si>
  <si>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</si>
  <si>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>Отпуск электроэнергии в сеть</t>
  </si>
  <si>
    <t>УТВЕРЖДЕНЫ</t>
  </si>
  <si>
    <t>приказом Минэнерго России</t>
  </si>
  <si>
    <t>от «30» сентября 2014 г. № 674</t>
  </si>
  <si>
    <t>НОРМАТИВЫ</t>
  </si>
  <si>
    <t>потерь электрической энергии при ее передаче по электрическим сетям территориальных сетевых организаций</t>
  </si>
  <si>
    <t>Отпуск электрической энергии в электрическую сеть / протяженность линий электропередачи в одноцепном выражении, тыс. кВт∙ч /км</t>
  </si>
  <si>
    <t>Нормативы потерь электрической энергии при ее передаче по электрическим сетям территориальных сетевых организаций от отпуска электрической энергии в электрическую сеть, %</t>
  </si>
  <si>
    <t>Высокое напряжение</t>
  </si>
  <si>
    <t>1 500 и менее</t>
  </si>
  <si>
    <t>1 500÷10 000</t>
  </si>
  <si>
    <t>10 000 и более</t>
  </si>
  <si>
    <t>Среднее первое напряжение</t>
  </si>
  <si>
    <t>200 и менее</t>
  </si>
  <si>
    <t>200÷1 000</t>
  </si>
  <si>
    <t>1 000 и более</t>
  </si>
  <si>
    <t>Отпуск электрической энергии в электрическую сеть / протяженность линий электропередачи в одноцепном выражении, тыс. кВт∙ч /км</t>
  </si>
  <si>
    <t>Соотношение протяженности воздушных и кабельных линий электропередачи в одноцепном выражении, %</t>
  </si>
  <si>
    <t>Среднее второе напряжение</t>
  </si>
  <si>
    <t>менее 1 000</t>
  </si>
  <si>
    <t>менее 30</t>
  </si>
  <si>
    <t>более 1 000</t>
  </si>
  <si>
    <t>более 30</t>
  </si>
  <si>
    <t>Низкое напряжение</t>
  </si>
  <si>
    <t>Плановый отпуск электроэнергии в сеть</t>
  </si>
  <si>
    <t>тыс. кВт ч</t>
  </si>
  <si>
    <t>Ед. измерения</t>
  </si>
  <si>
    <t>км</t>
  </si>
  <si>
    <t>%</t>
  </si>
  <si>
    <t>Протяженность воздушных линий электропередачи в одноцепном выражении</t>
  </si>
  <si>
    <t>Протяженность линий (воздушных и кабельных) электропередачи в одноцепном выражении</t>
  </si>
  <si>
    <t>Регулируемый период (2015 год)</t>
  </si>
  <si>
    <t>Базовый период (2013 год)</t>
  </si>
  <si>
    <t>Норматив потерь электроэнергии по приказу Минэнерго России от 30.09.2014 № 674</t>
  </si>
  <si>
    <t>Фактические потери электроэнергии</t>
  </si>
  <si>
    <t>Уровень потерь электроэнергии</t>
  </si>
  <si>
    <t>Величина потерь электроэнергии</t>
  </si>
  <si>
    <t>Соотношение протяженности воздушных и кабельных линий электропередачи в одноцепном выражении (доля ВЛ)</t>
  </si>
  <si>
    <t>Таблица 1. Определение величины и уровня потерь электроэнергии при ее передаче по электрическим сетям территориальной сетевой организации</t>
  </si>
  <si>
    <t>(наименование территориальной сетевой организации)</t>
  </si>
  <si>
    <t>Примечание:</t>
  </si>
  <si>
    <t>Данные о поступлении в сеть в базовом периоде принимаются в соответствии с отчетной формой № 46-ЭЭ (передача)</t>
  </si>
  <si>
    <t>ООО "Искра-Энергосети"</t>
  </si>
  <si>
    <t>Величина и уровень потерь электроэнергии при ее передаче по электрическим сетям территориальной сетевой организации</t>
  </si>
  <si>
    <t>Регулируемый период (2021 год)</t>
  </si>
  <si>
    <t>В соответствии  приказом Минэнерго России от 26.09.2017 №887 "Об утверждении нормативов потерь электрической энергии при ее передаче по электрическим сетям территориальных сетевых организаций"</t>
  </si>
  <si>
    <t>уровень потерь электрической энергии утвержден приказом министерства тарифной политики Красноярского края от 29.12.2020 № 69-э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</si>
</sst>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42"/>
      </patternFill>
    </fill>
    <fill>
      <patternFill patternType="lightUp">
        <bgColor indexed="31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3" fillId="28" borderId="6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8" fillId="0" borderId="0" xfId="42" applyFont="1" applyAlignment="1" applyProtection="1">
      <alignment vertical="center" wrapText="1"/>
      <protection/>
    </xf>
    <xf numFmtId="4" fontId="9" fillId="34" borderId="6" xfId="54" applyNumberFormat="1" applyFont="1" applyFill="1" applyBorder="1" applyAlignment="1" applyProtection="1">
      <alignment horizontal="right" vertical="center"/>
      <protection locked="0"/>
    </xf>
    <xf numFmtId="4" fontId="9" fillId="35" borderId="6" xfId="54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0" fillId="0" borderId="0" xfId="58" applyFont="1" applyFill="1" applyBorder="1" applyAlignment="1" applyProtection="1">
      <alignment horizontal="left" vertical="center"/>
      <protection/>
    </xf>
    <xf numFmtId="0" fontId="10" fillId="0" borderId="0" xfId="56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9" fillId="0" borderId="0" xfId="56" applyFont="1" applyBorder="1" applyAlignment="1" applyProtection="1">
      <alignment vertical="center"/>
      <protection/>
    </xf>
    <xf numFmtId="49" fontId="9" fillId="0" borderId="0" xfId="54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9" fillId="0" borderId="6" xfId="57" applyFont="1" applyBorder="1" applyAlignment="1" applyProtection="1">
      <alignment horizontal="center" vertical="center" wrapText="1"/>
      <protection/>
    </xf>
    <xf numFmtId="0" fontId="9" fillId="0" borderId="6" xfId="56" applyFont="1" applyBorder="1" applyAlignment="1" applyProtection="1">
      <alignment horizontal="center" vertical="center" wrapText="1"/>
      <protection/>
    </xf>
    <xf numFmtId="49" fontId="9" fillId="0" borderId="6" xfId="54" applyFont="1" applyBorder="1" applyAlignment="1" applyProtection="1">
      <alignment vertical="center" wrapText="1"/>
      <protection/>
    </xf>
    <xf numFmtId="49" fontId="9" fillId="0" borderId="6" xfId="54" applyFont="1" applyBorder="1" applyAlignment="1" applyProtection="1">
      <alignment horizontal="center" vertical="center" wrapText="1"/>
      <protection/>
    </xf>
    <xf numFmtId="4" fontId="4" fillId="0" borderId="0" xfId="0" applyNumberFormat="1" applyFont="1" applyAlignment="1" applyProtection="1">
      <alignment/>
      <protection/>
    </xf>
    <xf numFmtId="49" fontId="9" fillId="0" borderId="0" xfId="54" applyFont="1" applyBorder="1" applyAlignment="1" applyProtection="1">
      <alignment vertical="center" wrapText="1"/>
      <protection/>
    </xf>
    <xf numFmtId="49" fontId="9" fillId="0" borderId="0" xfId="54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4" fontId="9" fillId="0" borderId="0" xfId="54" applyNumberFormat="1" applyFont="1" applyFill="1" applyBorder="1" applyAlignment="1" applyProtection="1">
      <alignment horizontal="right" vertical="center"/>
      <protection/>
    </xf>
    <xf numFmtId="4" fontId="9" fillId="36" borderId="6" xfId="54" applyNumberFormat="1" applyFont="1" applyFill="1" applyBorder="1" applyAlignment="1" applyProtection="1">
      <alignment horizontal="right" vertical="center"/>
      <protection/>
    </xf>
    <xf numFmtId="4" fontId="9" fillId="37" borderId="6" xfId="54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12" xfId="58" applyFont="1" applyFill="1" applyBorder="1" applyAlignment="1" applyProtection="1">
      <alignment horizontal="center" vertical="center"/>
      <protection locked="0"/>
    </xf>
    <xf numFmtId="0" fontId="10" fillId="0" borderId="0" xfId="58" applyFont="1" applyFill="1" applyBorder="1" applyAlignment="1" applyProtection="1">
      <alignment horizontal="left" vertical="center"/>
      <protection/>
    </xf>
    <xf numFmtId="49" fontId="9" fillId="0" borderId="6" xfId="54" applyFont="1" applyFill="1" applyBorder="1" applyAlignment="1" applyProtection="1">
      <alignment horizontal="center" vertical="center" wrapText="1"/>
      <protection/>
    </xf>
    <xf numFmtId="0" fontId="9" fillId="0" borderId="6" xfId="57" applyFont="1" applyBorder="1" applyAlignment="1" applyProtection="1">
      <alignment horizontal="center" vertical="center" wrapText="1"/>
      <protection/>
    </xf>
    <xf numFmtId="49" fontId="9" fillId="0" borderId="13" xfId="54" applyFont="1" applyBorder="1" applyAlignment="1" applyProtection="1">
      <alignment horizontal="left" vertical="top" wrapText="1"/>
      <protection/>
    </xf>
    <xf numFmtId="49" fontId="9" fillId="0" borderId="11" xfId="54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8" fillId="0" borderId="0" xfId="42" applyFont="1" applyAlignment="1" applyProtection="1">
      <alignment horizontal="left" vertical="center" wrapText="1"/>
      <protection/>
    </xf>
    <xf numFmtId="2" fontId="5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 applyProtection="1">
      <alignment horizontal="left" wrapText="1"/>
      <protection/>
    </xf>
    <xf numFmtId="0" fontId="10" fillId="0" borderId="0" xfId="58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49" fontId="9" fillId="0" borderId="14" xfId="54" applyFont="1" applyBorder="1" applyAlignment="1">
      <alignment horizontal="center" vertical="center" wrapText="1"/>
      <protection/>
    </xf>
    <xf numFmtId="49" fontId="9" fillId="0" borderId="17" xfId="54" applyFont="1" applyBorder="1" applyAlignment="1">
      <alignment horizontal="center" vertical="center" wrapText="1"/>
      <protection/>
    </xf>
    <xf numFmtId="49" fontId="9" fillId="0" borderId="15" xfId="54" applyFont="1" applyBorder="1" applyAlignment="1">
      <alignment horizontal="center" vertical="center" wrapText="1"/>
      <protection/>
    </xf>
    <xf numFmtId="49" fontId="9" fillId="0" borderId="6" xfId="54" applyFont="1" applyBorder="1" applyAlignment="1">
      <alignment vertical="center" wrapText="1"/>
      <protection/>
    </xf>
    <xf numFmtId="49" fontId="9" fillId="0" borderId="6" xfId="54" applyFont="1" applyBorder="1" applyAlignment="1">
      <alignment horizontal="center" vertical="center" wrapText="1"/>
      <protection/>
    </xf>
    <xf numFmtId="174" fontId="9" fillId="35" borderId="6" xfId="54" applyNumberFormat="1" applyFont="1" applyFill="1" applyBorder="1" applyAlignment="1">
      <alignment horizontal="right" vertical="center"/>
      <protection/>
    </xf>
    <xf numFmtId="174" fontId="9" fillId="34" borderId="6" xfId="54" applyNumberFormat="1" applyFont="1" applyFill="1" applyBorder="1" applyAlignment="1" applyProtection="1">
      <alignment horizontal="right" vertical="center"/>
      <protection locked="0"/>
    </xf>
    <xf numFmtId="174" fontId="9" fillId="37" borderId="6" xfId="54" applyNumberFormat="1" applyFont="1" applyFill="1" applyBorder="1" applyAlignment="1" applyProtection="1">
      <alignment horizontal="right" vertical="center"/>
      <protection locked="0"/>
    </xf>
    <xf numFmtId="4" fontId="9" fillId="35" borderId="6" xfId="54" applyNumberFormat="1" applyFont="1" applyFill="1" applyBorder="1" applyAlignment="1">
      <alignment horizontal="righ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_Полезный отпуск электроэнергии и мощности, реализуемой по регулируемым ценам" xfId="56"/>
    <cellStyle name="Обычный_Сведения об отпуске (передаче) электроэнергии потребителям распределительными сетевыми организациями" xfId="57"/>
    <cellStyle name="Обычный_Шаблон по источникам для Модуля Реестр (2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ommon\&#1054;&#1090;&#1076;&#1077;&#1083;%20&#1087;&#1077;&#1088;&#1089;&#1087;&#1077;&#1082;&#1090;&#1080;&#1074;&#1085;&#1086;&#1075;&#1086;%20&#1088;&#1072;&#1079;&#1074;&#1080;&#1090;&#1080;&#1103;%20&#1101;&#1083;&#1077;&#1082;&#1090;&#1088;&#1086;&#1101;&#1085;&#1077;&#1088;&#1075;&#1077;&#1090;&#1080;&#1082;&#1080;\&#1060;&#1086;&#1088;&#1084;&#1072;%2046%20&#1069;&#1069;\&#1075;.%20&#1052;&#1086;&#1089;&#1082;&#1074;&#1072;\&#1043;&#1086;&#1076;\&#1054;&#1040;&#1054;%20&#1052;&#1086;&#1089;&#1082;&#1086;&#1074;&#1089;&#1082;&#1072;&#1103;%20&#1086;&#1073;&#1098;&#1077;&#1076;&#1080;&#1085;&#1077;&#1085;&#1085;&#1072;&#1103;%20&#1101;&#1083;&#1077;&#1082;&#1090;&#1088;&#1086;&#1089;&#1077;&#1090;&#1077;&#1074;&#1072;&#1103;%20&#1082;&#1086;&#1084;&#1087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ОАО "Московская объединенная электросетевая компания"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zoomScalePageLayoutView="70" workbookViewId="0" topLeftCell="C1">
      <selection activeCell="I14" sqref="I14"/>
    </sheetView>
  </sheetViews>
  <sheetFormatPr defaultColWidth="9.140625" defaultRowHeight="15"/>
  <cols>
    <col min="1" max="2" width="0.9921875" style="18" customWidth="1"/>
    <col min="3" max="3" width="63.8515625" style="18" customWidth="1"/>
    <col min="4" max="4" width="12.421875" style="18" customWidth="1"/>
    <col min="5" max="5" width="13.421875" style="18" customWidth="1"/>
    <col min="6" max="9" width="15.7109375" style="18" customWidth="1"/>
    <col min="10" max="16384" width="9.140625" style="18" customWidth="1"/>
  </cols>
  <sheetData>
    <row r="1" spans="3:9" s="12" customFormat="1" ht="16.5" customHeight="1">
      <c r="C1" s="33" t="s">
        <v>50</v>
      </c>
      <c r="D1" s="33"/>
      <c r="E1" s="33"/>
      <c r="F1" s="33"/>
      <c r="G1" s="33"/>
      <c r="H1" s="33"/>
      <c r="I1" s="33"/>
    </row>
    <row r="2" spans="3:9" s="12" customFormat="1" ht="16.5" customHeight="1">
      <c r="C2" s="13"/>
      <c r="D2" s="14"/>
      <c r="E2" s="14"/>
      <c r="F2" s="14"/>
      <c r="G2" s="14"/>
      <c r="H2" s="14"/>
      <c r="I2" s="14"/>
    </row>
    <row r="3" spans="3:9" s="12" customFormat="1" ht="15.75">
      <c r="C3" s="32" t="s">
        <v>54</v>
      </c>
      <c r="D3" s="32"/>
      <c r="E3" s="32"/>
      <c r="F3" s="32"/>
      <c r="G3" s="32"/>
      <c r="H3" s="32"/>
      <c r="I3" s="32"/>
    </row>
    <row r="4" spans="3:9" s="15" customFormat="1" ht="15.75">
      <c r="C4" s="30" t="s">
        <v>51</v>
      </c>
      <c r="D4" s="31"/>
      <c r="E4" s="31"/>
      <c r="F4" s="31"/>
      <c r="G4" s="31"/>
      <c r="H4" s="31"/>
      <c r="I4" s="31"/>
    </row>
    <row r="5" spans="3:9" ht="15">
      <c r="C5" s="16"/>
      <c r="D5" s="16"/>
      <c r="E5" s="16"/>
      <c r="F5" s="16"/>
      <c r="G5" s="16"/>
      <c r="H5" s="16"/>
      <c r="I5" s="17"/>
    </row>
    <row r="6" spans="3:9" ht="15">
      <c r="C6" s="35" t="s">
        <v>0</v>
      </c>
      <c r="D6" s="35" t="s">
        <v>38</v>
      </c>
      <c r="E6" s="35" t="s">
        <v>1</v>
      </c>
      <c r="F6" s="35" t="s">
        <v>2</v>
      </c>
      <c r="G6" s="35"/>
      <c r="H6" s="35"/>
      <c r="I6" s="35"/>
    </row>
    <row r="7" spans="3:9" ht="15">
      <c r="C7" s="35"/>
      <c r="D7" s="35"/>
      <c r="E7" s="35"/>
      <c r="F7" s="19" t="s">
        <v>3</v>
      </c>
      <c r="G7" s="19" t="s">
        <v>4</v>
      </c>
      <c r="H7" s="19" t="s">
        <v>5</v>
      </c>
      <c r="I7" s="19" t="s">
        <v>6</v>
      </c>
    </row>
    <row r="8" spans="3:9" ht="15" customHeight="1"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7</v>
      </c>
    </row>
    <row r="9" spans="3:9" ht="15" customHeight="1">
      <c r="C9" s="34" t="s">
        <v>44</v>
      </c>
      <c r="D9" s="34"/>
      <c r="E9" s="34"/>
      <c r="F9" s="34"/>
      <c r="G9" s="34"/>
      <c r="H9" s="34"/>
      <c r="I9" s="34"/>
    </row>
    <row r="10" spans="3:9" ht="15" customHeight="1">
      <c r="C10" s="21" t="s">
        <v>7</v>
      </c>
      <c r="D10" s="22" t="s">
        <v>37</v>
      </c>
      <c r="E10" s="11">
        <f>SUM(F10:I10)</f>
        <v>26827.686</v>
      </c>
      <c r="F10" s="11">
        <f>SUM(F11:F13)</f>
        <v>0</v>
      </c>
      <c r="G10" s="11">
        <f>SUM(G11:G13)</f>
        <v>0</v>
      </c>
      <c r="H10" s="11">
        <f>SUM(H11:H13)</f>
        <v>26827.686</v>
      </c>
      <c r="I10" s="11">
        <f>SUM(I11:I13)</f>
        <v>0</v>
      </c>
    </row>
    <row r="11" spans="3:9" ht="15" customHeight="1">
      <c r="C11" s="21" t="s">
        <v>8</v>
      </c>
      <c r="D11" s="22" t="s">
        <v>37</v>
      </c>
      <c r="E11" s="11">
        <f>SUM(F11:I11)</f>
        <v>0</v>
      </c>
      <c r="F11" s="10"/>
      <c r="G11" s="10"/>
      <c r="H11" s="10"/>
      <c r="I11" s="10"/>
    </row>
    <row r="12" spans="3:9" ht="15" customHeight="1">
      <c r="C12" s="21" t="s">
        <v>9</v>
      </c>
      <c r="D12" s="22" t="s">
        <v>37</v>
      </c>
      <c r="E12" s="11">
        <f>SUM(F12:I12)</f>
        <v>0</v>
      </c>
      <c r="F12" s="10"/>
      <c r="G12" s="10"/>
      <c r="H12" s="10"/>
      <c r="I12" s="10"/>
    </row>
    <row r="13" spans="3:9" ht="15" customHeight="1">
      <c r="C13" s="21" t="s">
        <v>10</v>
      </c>
      <c r="D13" s="22" t="s">
        <v>37</v>
      </c>
      <c r="E13" s="11">
        <f>SUM(F13:I13)</f>
        <v>26827.686</v>
      </c>
      <c r="F13" s="10"/>
      <c r="G13" s="10"/>
      <c r="H13" s="10">
        <v>26827.686</v>
      </c>
      <c r="I13" s="10"/>
    </row>
    <row r="14" spans="3:9" ht="15" customHeight="1">
      <c r="C14" s="21" t="s">
        <v>11</v>
      </c>
      <c r="D14" s="22" t="s">
        <v>37</v>
      </c>
      <c r="E14" s="11">
        <f>SUM(F14:I14)</f>
        <v>16310.595</v>
      </c>
      <c r="F14" s="29"/>
      <c r="G14" s="10"/>
      <c r="H14" s="10"/>
      <c r="I14" s="10">
        <v>16310.595</v>
      </c>
    </row>
    <row r="15" spans="3:9" ht="15" customHeight="1">
      <c r="C15" s="21" t="s">
        <v>12</v>
      </c>
      <c r="D15" s="22" t="s">
        <v>37</v>
      </c>
      <c r="E15" s="11">
        <f>E10</f>
        <v>26827.686</v>
      </c>
      <c r="F15" s="11">
        <f>F10+F14</f>
        <v>0</v>
      </c>
      <c r="G15" s="11">
        <f>G10+G14</f>
        <v>0</v>
      </c>
      <c r="H15" s="11">
        <f>H10+H14</f>
        <v>26827.686</v>
      </c>
      <c r="I15" s="11">
        <f>I10+I14</f>
        <v>16310.595</v>
      </c>
    </row>
    <row r="16" spans="3:9" ht="15" customHeight="1">
      <c r="C16" s="36" t="s">
        <v>46</v>
      </c>
      <c r="D16" s="22" t="s">
        <v>37</v>
      </c>
      <c r="E16" s="11">
        <f>SUM(F16:I16)</f>
        <v>1387.704</v>
      </c>
      <c r="F16" s="10"/>
      <c r="G16" s="10"/>
      <c r="H16" s="10">
        <v>1387.704</v>
      </c>
      <c r="I16" s="10">
        <v>0</v>
      </c>
    </row>
    <row r="17" spans="3:9" ht="15" customHeight="1">
      <c r="C17" s="37"/>
      <c r="D17" s="22" t="s">
        <v>40</v>
      </c>
      <c r="E17" s="11">
        <f>_xlfn.IFERROR(E16/E15*100,0)</f>
        <v>5.17265633718838</v>
      </c>
      <c r="F17" s="11">
        <f>_xlfn.IFERROR(F16/F15*100,0)</f>
        <v>0</v>
      </c>
      <c r="G17" s="11">
        <f>_xlfn.IFERROR(G16/G15*100,0)</f>
        <v>0</v>
      </c>
      <c r="H17" s="11">
        <f>_xlfn.IFERROR(H16/H15*100,0)</f>
        <v>5.17265633718838</v>
      </c>
      <c r="I17" s="11">
        <f>_xlfn.IFERROR(I16/I15*100,0)</f>
        <v>0</v>
      </c>
    </row>
    <row r="18" spans="3:9" ht="30" customHeight="1">
      <c r="C18" s="21" t="s">
        <v>42</v>
      </c>
      <c r="D18" s="22" t="s">
        <v>39</v>
      </c>
      <c r="E18" s="11">
        <f>SUM(F18:I18)</f>
        <v>34.227</v>
      </c>
      <c r="F18" s="10"/>
      <c r="G18" s="10"/>
      <c r="H18" s="10">
        <f>34.227-I18</f>
        <v>9.426999999999996</v>
      </c>
      <c r="I18" s="10">
        <v>24.8</v>
      </c>
    </row>
    <row r="19" spans="3:9" ht="30" customHeight="1">
      <c r="C19" s="21" t="s">
        <v>41</v>
      </c>
      <c r="D19" s="22" t="s">
        <v>39</v>
      </c>
      <c r="E19" s="11">
        <f>SUM(F19:I19)</f>
        <v>0.37</v>
      </c>
      <c r="F19" s="10"/>
      <c r="G19" s="10"/>
      <c r="H19" s="10">
        <v>0.37</v>
      </c>
      <c r="I19" s="10"/>
    </row>
    <row r="20" spans="3:9" ht="30" customHeight="1">
      <c r="C20" s="21" t="s">
        <v>49</v>
      </c>
      <c r="D20" s="22" t="s">
        <v>40</v>
      </c>
      <c r="E20" s="28"/>
      <c r="F20" s="11">
        <f>_xlfn.IFERROR(F19/F18*100,0)</f>
        <v>0</v>
      </c>
      <c r="G20" s="11">
        <f>_xlfn.IFERROR(G19/G18*100,0)</f>
        <v>0</v>
      </c>
      <c r="H20" s="11">
        <f>_xlfn.IFERROR(H19/H18*100,0)</f>
        <v>3.924896573671371</v>
      </c>
      <c r="I20" s="11">
        <f>_xlfn.IFERROR(I19/I18*100,0)</f>
        <v>0</v>
      </c>
    </row>
    <row r="21" spans="3:9" ht="30" customHeight="1">
      <c r="C21" s="21" t="s">
        <v>45</v>
      </c>
      <c r="D21" s="22" t="s">
        <v>40</v>
      </c>
      <c r="E21" s="28"/>
      <c r="F21" s="11">
        <f>_xlfn.IFERROR(IF(AND(F$15/F$18&gt;0,F$15/F$18&lt;=1500),'Приказ МЭ от 30.09.2014 № 674'!$C$11,IF(AND(F$15/F$18&gt;1500,F$15/F$18&lt;10000),'Приказ МЭ от 30.09.2014 № 674'!$C$12,IF(F$15/F$18&gt;=10000,'Приказ МЭ от 30.09.2014 № 674'!$C$13,0))),'Приказ МЭ от 30.09.2014 № 674'!$C$13)</f>
        <v>2.07</v>
      </c>
      <c r="G21" s="11">
        <f>_xlfn.IFERROR(IF(AND(G$15/G$18&gt;0,G$15/G$18&lt;=200),'Приказ МЭ от 30.09.2014 № 674'!$C$15,IF(AND(G$15/G$18&gt;200,G$15/G$18&lt;1000),'Приказ МЭ от 30.09.2014 № 674'!$C$16,IF(G$15/G$18&gt;=1000,'Приказ МЭ от 30.09.2014 № 674'!$C$17,0))),'Приказ МЭ от 30.09.2014 № 674'!$C$17)</f>
        <v>3.22</v>
      </c>
      <c r="H21" s="11">
        <f>_xlfn.IFERROR(IF(AND(H$15/H$18&gt;0,H$15/H$18&lt;1000,H$20&lt;30),'Приказ МЭ от 30.09.2014 № 674'!$D$21,IF(AND(H$15/H$18&gt;=1000,H$20&lt;30),'Приказ МЭ от 30.09.2014 № 674'!$D$22,IF(AND(H$15/H$18&gt;0,H$15/H$18&lt;1000,H$20&gt;=30),'Приказ МЭ от 30.09.2014 № 674'!$D$23,IF(AND(H$15/H$18&gt;=1000,H$20&gt;=30),'Приказ МЭ от 30.09.2014 № 674'!$D$24,)))),'Приказ МЭ от 30.09.2014 № 674'!$D$22)</f>
        <v>6.48</v>
      </c>
      <c r="I21" s="11">
        <f>_xlfn.IFERROR(IF(AND(I$15/I$18&gt;0,I$15/I$18&lt;1000,I$20&lt;30),'Приказ МЭ от 30.09.2014 № 674'!$D$26,IF(AND(I$15/I$18&gt;=1000,I$20&lt;30),'Приказ МЭ от 30.09.2014 № 674'!$D$27,IF(AND(I$15/I$18&gt;0,I$15/I$18&lt;1000,I$20&gt;=30),'Приказ МЭ от 30.09.2014 № 674'!$D$28,IF(AND(I$15/I$18&gt;=1000,I$20&gt;=30),'Приказ МЭ от 30.09.2014 № 674'!$D$29,)))),0)</f>
        <v>7.27</v>
      </c>
    </row>
    <row r="22" spans="3:9" ht="15" customHeight="1">
      <c r="C22" s="34" t="s">
        <v>43</v>
      </c>
      <c r="D22" s="34"/>
      <c r="E22" s="34"/>
      <c r="F22" s="34"/>
      <c r="G22" s="34"/>
      <c r="H22" s="34"/>
      <c r="I22" s="34"/>
    </row>
    <row r="23" spans="3:9" ht="15" customHeight="1">
      <c r="C23" s="21" t="s">
        <v>7</v>
      </c>
      <c r="D23" s="22" t="s">
        <v>37</v>
      </c>
      <c r="E23" s="11">
        <f>SUM(F23:I23)</f>
        <v>26827.686</v>
      </c>
      <c r="F23" s="11">
        <f>SUM(F24:F26)</f>
        <v>0</v>
      </c>
      <c r="G23" s="11">
        <f>SUM(G24:G26)</f>
        <v>0</v>
      </c>
      <c r="H23" s="11">
        <f>SUM(H24:H26)</f>
        <v>26827.686</v>
      </c>
      <c r="I23" s="11">
        <f>SUM(I24:I26)</f>
        <v>0</v>
      </c>
    </row>
    <row r="24" spans="3:9" ht="15" customHeight="1">
      <c r="C24" s="21" t="s">
        <v>8</v>
      </c>
      <c r="D24" s="22" t="s">
        <v>37</v>
      </c>
      <c r="E24" s="11">
        <f>SUM(F24:I24)</f>
        <v>0</v>
      </c>
      <c r="F24" s="10"/>
      <c r="G24" s="10"/>
      <c r="H24" s="10"/>
      <c r="I24" s="10"/>
    </row>
    <row r="25" spans="3:9" ht="15" customHeight="1">
      <c r="C25" s="21" t="s">
        <v>9</v>
      </c>
      <c r="D25" s="22" t="s">
        <v>37</v>
      </c>
      <c r="E25" s="11">
        <f>SUM(F25:I25)</f>
        <v>0</v>
      </c>
      <c r="F25" s="10"/>
      <c r="G25" s="10"/>
      <c r="H25" s="10"/>
      <c r="I25" s="10"/>
    </row>
    <row r="26" spans="3:9" ht="15" customHeight="1">
      <c r="C26" s="21" t="s">
        <v>10</v>
      </c>
      <c r="D26" s="22" t="s">
        <v>37</v>
      </c>
      <c r="E26" s="11">
        <f>SUM(F26:I26)</f>
        <v>26827.686</v>
      </c>
      <c r="F26" s="10"/>
      <c r="G26" s="10"/>
      <c r="H26" s="10">
        <f>H13</f>
        <v>26827.686</v>
      </c>
      <c r="I26" s="10"/>
    </row>
    <row r="27" spans="3:9" ht="15" customHeight="1">
      <c r="C27" s="21" t="s">
        <v>11</v>
      </c>
      <c r="D27" s="22" t="s">
        <v>37</v>
      </c>
      <c r="E27" s="11">
        <f>SUM(F27:I27)</f>
        <v>16310.595</v>
      </c>
      <c r="F27" s="29"/>
      <c r="G27" s="10"/>
      <c r="H27" s="10"/>
      <c r="I27" s="10">
        <f>I14</f>
        <v>16310.595</v>
      </c>
    </row>
    <row r="28" spans="3:9" ht="15" customHeight="1">
      <c r="C28" s="21" t="s">
        <v>36</v>
      </c>
      <c r="D28" s="22" t="s">
        <v>37</v>
      </c>
      <c r="E28" s="11">
        <f>E23</f>
        <v>26827.686</v>
      </c>
      <c r="F28" s="11">
        <f>F23+F27</f>
        <v>0</v>
      </c>
      <c r="G28" s="11">
        <f>G23+G27</f>
        <v>0</v>
      </c>
      <c r="H28" s="11">
        <f>H23+H27</f>
        <v>26827.686</v>
      </c>
      <c r="I28" s="11">
        <f>I23+I27</f>
        <v>16310.595</v>
      </c>
    </row>
    <row r="29" spans="3:9" ht="15" customHeight="1">
      <c r="C29" s="21" t="s">
        <v>47</v>
      </c>
      <c r="D29" s="22" t="s">
        <v>40</v>
      </c>
      <c r="E29" s="11">
        <f>_xlfn.IFERROR(E30/E23*100,0)</f>
        <v>5.17265633718838</v>
      </c>
      <c r="F29" s="11">
        <f>_xlfn.IFERROR(MIN(F21,F17),0)</f>
        <v>0</v>
      </c>
      <c r="G29" s="11">
        <f>_xlfn.IFERROR(MIN(G21,G17),0)</f>
        <v>0</v>
      </c>
      <c r="H29" s="11">
        <f>_xlfn.IFERROR(MIN(H21,H17),0)</f>
        <v>5.17265633718838</v>
      </c>
      <c r="I29" s="11">
        <f>_xlfn.IFERROR(MIN(I21,I17),0)</f>
        <v>0</v>
      </c>
    </row>
    <row r="30" spans="3:9" ht="15" customHeight="1">
      <c r="C30" s="21" t="s">
        <v>48</v>
      </c>
      <c r="D30" s="22" t="s">
        <v>37</v>
      </c>
      <c r="E30" s="11">
        <f>SUM(F30:I30)</f>
        <v>1387.704</v>
      </c>
      <c r="F30" s="11">
        <f>F28*F29/100</f>
        <v>0</v>
      </c>
      <c r="G30" s="11">
        <f>G28*G29/100</f>
        <v>0</v>
      </c>
      <c r="H30" s="11">
        <f>H28*H29/100</f>
        <v>1387.704</v>
      </c>
      <c r="I30" s="11">
        <f>I28*I29/100</f>
        <v>0</v>
      </c>
    </row>
    <row r="31" spans="3:9" ht="15" customHeight="1">
      <c r="C31" s="24"/>
      <c r="D31" s="25"/>
      <c r="E31" s="27"/>
      <c r="F31" s="27"/>
      <c r="G31" s="27"/>
      <c r="H31" s="27"/>
      <c r="I31" s="27"/>
    </row>
    <row r="32" ht="15">
      <c r="C32" s="26" t="s">
        <v>52</v>
      </c>
    </row>
    <row r="33" spans="3:9" ht="15">
      <c r="C33" s="18" t="s">
        <v>53</v>
      </c>
      <c r="F33" s="23"/>
      <c r="G33" s="23"/>
      <c r="H33" s="23"/>
      <c r="I33" s="23"/>
    </row>
  </sheetData>
  <sheetProtection password="9EDD" sheet="1" objects="1" scenarios="1"/>
  <mergeCells count="10">
    <mergeCell ref="C4:I4"/>
    <mergeCell ref="C3:I3"/>
    <mergeCell ref="C1:I1"/>
    <mergeCell ref="C22:I22"/>
    <mergeCell ref="C6:C7"/>
    <mergeCell ref="D6:D7"/>
    <mergeCell ref="E6:E7"/>
    <mergeCell ref="F6:I6"/>
    <mergeCell ref="C9:I9"/>
    <mergeCell ref="C16:C17"/>
  </mergeCells>
  <dataValidations count="8">
    <dataValidation type="decimal" operator="lessThanOrEqual" allowBlank="1" showErrorMessage="1" errorTitle="Ошибка ввода!!" error="Протяженность ВЛ не может превышать Суммарную протяженность ВЛ и КЛ" sqref="F19">
      <formula1>F18</formula1>
    </dataValidation>
    <dataValidation type="decimal" operator="lessThanOrEqual" allowBlank="1" showErrorMessage="1" errorTitle="Ошибка ввода!!!" error="Протяженность ВЛ не может превышать суммарную протяженность ВЛ и КЛ" sqref="G19:I19">
      <formula1>G18</formula1>
    </dataValidation>
    <dataValidation type="decimal" operator="greaterThanOrEqual" allowBlank="1" showErrorMessage="1" errorTitle="Ошибка ввода!!!" error="Сумма ВЛ и КЛ должна быть болшьше ВЛ" sqref="F18:G18">
      <formula1>F19</formula1>
    </dataValidation>
    <dataValidation type="decimal" operator="greaterThanOrEqual" allowBlank="1" showErrorMessage="1" errorTitle="Ошибка ввода" error="Сумма ВЛ и КЛ должна быть болшьше ВЛ" sqref="H18:I18">
      <formula1>H19</formula1>
    </dataValidation>
    <dataValidation type="decimal" allowBlank="1" showErrorMessage="1" errorTitle="Недопустимое значение" error="Отчетные потери должны быть положительными" sqref="F16:I16">
      <formula1>0</formula1>
      <formula2>F15</formula2>
    </dataValidation>
    <dataValidation type="decimal" allowBlank="1" showErrorMessage="1" errorTitle="Ошибка" error="Допускается ввод только действительных чисел!" sqref="E18:E21 E28:I31 E10:E16 F20:I21 F10:I15">
      <formula1>-999999999999999000000000</formula1>
      <formula2>9.99999999999999E+23</formula2>
    </dataValidation>
    <dataValidation type="decimal" operator="greaterThanOrEqual" allowBlank="1" showErrorMessage="1" errorTitle="Недопустимое значение" error="Отчетные потери должны быть положительными" sqref="E17:I17">
      <formula1>0</formula1>
    </dataValidation>
    <dataValidation type="decimal" operator="notEqual" allowBlank="1" showInputMessage="1" showErrorMessage="1" sqref="F24:I27">
      <formula1>0.0000000000000000001</formula1>
    </dataValidation>
  </dataValidations>
  <printOptions/>
  <pageMargins left="0.7" right="0.7" top="0.75" bottom="0.75" header="0.3" footer="0.3"/>
  <pageSetup horizontalDpi="600" verticalDpi="600" orientation="landscape" paperSize="9" scale="80" r:id="rId1"/>
  <ignoredErrors>
    <ignoredError sqref="F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34"/>
  <sheetViews>
    <sheetView zoomScale="70" zoomScaleNormal="70" zoomScaleSheetLayoutView="85" zoomScalePageLayoutView="70" workbookViewId="0" topLeftCell="A1">
      <selection activeCell="G10" sqref="G10"/>
    </sheetView>
  </sheetViews>
  <sheetFormatPr defaultColWidth="9.140625" defaultRowHeight="15"/>
  <cols>
    <col min="2" max="2" width="32.7109375" style="0" customWidth="1"/>
    <col min="3" max="3" width="35.8515625" style="0" customWidth="1"/>
    <col min="4" max="4" width="42.140625" style="0" customWidth="1"/>
  </cols>
  <sheetData>
    <row r="2" spans="2:4" ht="18.75" customHeight="1">
      <c r="B2" s="1"/>
      <c r="D2" s="2" t="s">
        <v>13</v>
      </c>
    </row>
    <row r="3" spans="2:4" ht="18.75" customHeight="1">
      <c r="B3" s="1"/>
      <c r="D3" s="2" t="s">
        <v>14</v>
      </c>
    </row>
    <row r="4" spans="2:4" ht="20.25" customHeight="1">
      <c r="B4" s="1"/>
      <c r="D4" s="2" t="s">
        <v>15</v>
      </c>
    </row>
    <row r="5" spans="2:4" ht="20.25" customHeight="1">
      <c r="B5" s="1"/>
      <c r="D5" s="3"/>
    </row>
    <row r="6" spans="2:4" ht="18" customHeight="1">
      <c r="B6" s="42" t="s">
        <v>16</v>
      </c>
      <c r="C6" s="42"/>
      <c r="D6" s="42"/>
    </row>
    <row r="7" spans="2:4" ht="37.5" customHeight="1">
      <c r="B7" s="43" t="s">
        <v>17</v>
      </c>
      <c r="C7" s="43"/>
      <c r="D7" s="43"/>
    </row>
    <row r="8" ht="18" customHeight="1">
      <c r="B8" s="4"/>
    </row>
    <row r="9" spans="2:4" ht="117" customHeight="1">
      <c r="B9" s="5" t="s">
        <v>18</v>
      </c>
      <c r="C9" s="44" t="s">
        <v>19</v>
      </c>
      <c r="D9" s="44"/>
    </row>
    <row r="10" spans="2:4" ht="18.75" customHeight="1">
      <c r="B10" s="44" t="s">
        <v>20</v>
      </c>
      <c r="C10" s="44"/>
      <c r="D10" s="44"/>
    </row>
    <row r="11" spans="2:4" ht="18.75" customHeight="1">
      <c r="B11" s="6" t="s">
        <v>21</v>
      </c>
      <c r="C11" s="38">
        <v>6.08</v>
      </c>
      <c r="D11" s="39"/>
    </row>
    <row r="12" spans="2:4" ht="18.75" customHeight="1">
      <c r="B12" s="5" t="s">
        <v>22</v>
      </c>
      <c r="C12" s="40">
        <v>4</v>
      </c>
      <c r="D12" s="41"/>
    </row>
    <row r="13" spans="2:4" ht="18.75" customHeight="1">
      <c r="B13" s="5" t="s">
        <v>23</v>
      </c>
      <c r="C13" s="38">
        <v>2.07</v>
      </c>
      <c r="D13" s="39"/>
    </row>
    <row r="14" spans="2:4" ht="37.5" customHeight="1">
      <c r="B14" s="44" t="s">
        <v>24</v>
      </c>
      <c r="C14" s="44"/>
      <c r="D14" s="44"/>
    </row>
    <row r="15" spans="2:4" ht="18.75" customHeight="1">
      <c r="B15" s="5" t="s">
        <v>25</v>
      </c>
      <c r="C15" s="46">
        <v>7.5</v>
      </c>
      <c r="D15" s="46"/>
    </row>
    <row r="16" spans="2:4" ht="18.75" customHeight="1">
      <c r="B16" s="5" t="s">
        <v>26</v>
      </c>
      <c r="C16" s="46">
        <v>5.4</v>
      </c>
      <c r="D16" s="46"/>
    </row>
    <row r="17" spans="2:4" ht="18.75" customHeight="1">
      <c r="B17" s="5" t="s">
        <v>27</v>
      </c>
      <c r="C17" s="46">
        <v>3.22</v>
      </c>
      <c r="D17" s="46"/>
    </row>
    <row r="18" ht="15" customHeight="1">
      <c r="B18" s="7"/>
    </row>
    <row r="19" spans="2:4" ht="138" customHeight="1">
      <c r="B19" s="5" t="s">
        <v>28</v>
      </c>
      <c r="C19" s="5" t="s">
        <v>29</v>
      </c>
      <c r="D19" s="5" t="s">
        <v>19</v>
      </c>
    </row>
    <row r="20" spans="2:4" ht="18.75" customHeight="1">
      <c r="B20" s="44" t="s">
        <v>30</v>
      </c>
      <c r="C20" s="44"/>
      <c r="D20" s="44"/>
    </row>
    <row r="21" spans="2:4" ht="18.75" customHeight="1">
      <c r="B21" s="5" t="s">
        <v>31</v>
      </c>
      <c r="C21" s="5" t="s">
        <v>32</v>
      </c>
      <c r="D21" s="5">
        <v>6.12</v>
      </c>
    </row>
    <row r="22" spans="2:4" ht="18.75" customHeight="1">
      <c r="B22" s="5" t="s">
        <v>33</v>
      </c>
      <c r="C22" s="5" t="s">
        <v>32</v>
      </c>
      <c r="D22" s="5">
        <v>6.48</v>
      </c>
    </row>
    <row r="23" spans="2:4" ht="18.75" customHeight="1">
      <c r="B23" s="5" t="s">
        <v>31</v>
      </c>
      <c r="C23" s="5" t="s">
        <v>34</v>
      </c>
      <c r="D23" s="5">
        <v>7.84</v>
      </c>
    </row>
    <row r="24" spans="2:4" ht="18.75" customHeight="1">
      <c r="B24" s="5" t="s">
        <v>33</v>
      </c>
      <c r="C24" s="5" t="s">
        <v>34</v>
      </c>
      <c r="D24" s="5">
        <v>4.85</v>
      </c>
    </row>
    <row r="25" spans="2:4" ht="18.75">
      <c r="B25" s="44" t="s">
        <v>35</v>
      </c>
      <c r="C25" s="44"/>
      <c r="D25" s="44"/>
    </row>
    <row r="26" spans="2:4" ht="18.75">
      <c r="B26" s="5" t="s">
        <v>31</v>
      </c>
      <c r="C26" s="5" t="s">
        <v>32</v>
      </c>
      <c r="D26" s="5">
        <v>7.27</v>
      </c>
    </row>
    <row r="27" spans="2:4" ht="18.75">
      <c r="B27" s="5" t="s">
        <v>33</v>
      </c>
      <c r="C27" s="5" t="s">
        <v>32</v>
      </c>
      <c r="D27" s="5">
        <v>12.02</v>
      </c>
    </row>
    <row r="28" spans="2:4" ht="18.75">
      <c r="B28" s="5" t="s">
        <v>31</v>
      </c>
      <c r="C28" s="5" t="s">
        <v>34</v>
      </c>
      <c r="D28" s="5">
        <v>12.76</v>
      </c>
    </row>
    <row r="29" spans="2:4" ht="18.75">
      <c r="B29" s="5" t="s">
        <v>33</v>
      </c>
      <c r="C29" s="5" t="s">
        <v>34</v>
      </c>
      <c r="D29" s="5">
        <v>8.08</v>
      </c>
    </row>
    <row r="30" ht="18.75">
      <c r="B30" s="8"/>
    </row>
    <row r="33" spans="2:4" ht="15">
      <c r="B33" s="9"/>
      <c r="C33" s="9"/>
      <c r="D33" s="9"/>
    </row>
    <row r="34" spans="2:4" ht="15">
      <c r="B34" s="45"/>
      <c r="C34" s="45"/>
      <c r="D34" s="45"/>
    </row>
  </sheetData>
  <sheetProtection password="9EDD" sheet="1" objects="1" scenarios="1" selectLockedCells="1" selectUnlockedCells="1"/>
  <mergeCells count="14">
    <mergeCell ref="B34:D34"/>
    <mergeCell ref="B14:D14"/>
    <mergeCell ref="C15:D15"/>
    <mergeCell ref="C16:D16"/>
    <mergeCell ref="C17:D17"/>
    <mergeCell ref="B20:D20"/>
    <mergeCell ref="B25:D25"/>
    <mergeCell ref="C11:D11"/>
    <mergeCell ref="C12:D12"/>
    <mergeCell ref="C13:D13"/>
    <mergeCell ref="B6:D6"/>
    <mergeCell ref="B7:D7"/>
    <mergeCell ref="C9:D9"/>
    <mergeCell ref="B10:D10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C1:I19"/>
  <sheetViews>
    <sheetView tabSelected="1" zoomScalePageLayoutView="0" workbookViewId="0" topLeftCell="B1">
      <selection activeCell="J28" sqref="J28"/>
    </sheetView>
  </sheetViews>
  <sheetFormatPr defaultColWidth="9.140625" defaultRowHeight="15"/>
  <cols>
    <col min="1" max="1" width="0.9921875" style="18" hidden="1" customWidth="1"/>
    <col min="2" max="2" width="0.9921875" style="18" customWidth="1"/>
    <col min="3" max="3" width="63.8515625" style="18" customWidth="1"/>
    <col min="4" max="4" width="12.421875" style="18" customWidth="1"/>
    <col min="5" max="5" width="13.421875" style="18" customWidth="1"/>
    <col min="6" max="9" width="15.7109375" style="18" customWidth="1"/>
    <col min="10" max="16384" width="9.140625" style="18" customWidth="1"/>
  </cols>
  <sheetData>
    <row r="1" spans="3:9" s="12" customFormat="1" ht="31.5" customHeight="1">
      <c r="C1" s="48" t="s">
        <v>55</v>
      </c>
      <c r="D1" s="48"/>
      <c r="E1" s="48"/>
      <c r="F1" s="48"/>
      <c r="G1" s="48"/>
      <c r="H1" s="48"/>
      <c r="I1" s="48"/>
    </row>
    <row r="2" spans="3:9" s="12" customFormat="1" ht="16.5" customHeight="1">
      <c r="C2" s="13"/>
      <c r="D2" s="14"/>
      <c r="E2" s="14"/>
      <c r="F2" s="14"/>
      <c r="G2" s="14"/>
      <c r="H2" s="14"/>
      <c r="I2" s="14"/>
    </row>
    <row r="3" spans="3:9" s="12" customFormat="1" ht="15.75">
      <c r="C3" s="32" t="s">
        <v>54</v>
      </c>
      <c r="D3" s="32"/>
      <c r="E3" s="32"/>
      <c r="F3" s="32"/>
      <c r="G3" s="32"/>
      <c r="H3" s="32"/>
      <c r="I3" s="32"/>
    </row>
    <row r="4" spans="3:9" s="15" customFormat="1" ht="15.75">
      <c r="C4" s="49" t="s">
        <v>51</v>
      </c>
      <c r="D4" s="49"/>
      <c r="E4" s="49"/>
      <c r="F4" s="49"/>
      <c r="G4" s="49"/>
      <c r="H4" s="49"/>
      <c r="I4" s="49"/>
    </row>
    <row r="5" spans="3:9" ht="15">
      <c r="C5" s="16"/>
      <c r="D5" s="16"/>
      <c r="E5" s="16"/>
      <c r="F5" s="16"/>
      <c r="G5" s="16"/>
      <c r="H5" s="16"/>
      <c r="I5" s="17"/>
    </row>
    <row r="6" spans="3:9" ht="15" customHeight="1">
      <c r="C6" s="50" t="s">
        <v>56</v>
      </c>
      <c r="D6" s="51"/>
      <c r="E6" s="51"/>
      <c r="F6" s="51"/>
      <c r="G6" s="51"/>
      <c r="H6" s="51"/>
      <c r="I6" s="52"/>
    </row>
    <row r="7" spans="3:9" ht="15">
      <c r="C7" s="53" t="s">
        <v>7</v>
      </c>
      <c r="D7" s="54" t="s">
        <v>37</v>
      </c>
      <c r="E7" s="55">
        <v>53602.266</v>
      </c>
      <c r="F7" s="55">
        <v>42456.083</v>
      </c>
      <c r="G7" s="55">
        <v>46.629</v>
      </c>
      <c r="H7" s="55">
        <v>11090.701</v>
      </c>
      <c r="I7" s="55">
        <v>8.853</v>
      </c>
    </row>
    <row r="8" spans="3:9" ht="15" customHeight="1">
      <c r="C8" s="53" t="s">
        <v>8</v>
      </c>
      <c r="D8" s="54" t="s">
        <v>37</v>
      </c>
      <c r="E8" s="55">
        <v>0</v>
      </c>
      <c r="F8" s="56"/>
      <c r="G8" s="56"/>
      <c r="H8" s="56"/>
      <c r="I8" s="56"/>
    </row>
    <row r="9" spans="3:9" ht="15" customHeight="1">
      <c r="C9" s="53" t="s">
        <v>9</v>
      </c>
      <c r="D9" s="54" t="s">
        <v>37</v>
      </c>
      <c r="E9" s="55">
        <v>0</v>
      </c>
      <c r="F9" s="56"/>
      <c r="G9" s="56"/>
      <c r="H9" s="56"/>
      <c r="I9" s="56"/>
    </row>
    <row r="10" spans="3:9" ht="15" customHeight="1">
      <c r="C10" s="53" t="s">
        <v>10</v>
      </c>
      <c r="D10" s="54" t="s">
        <v>37</v>
      </c>
      <c r="E10" s="55">
        <v>53602.266</v>
      </c>
      <c r="F10" s="56">
        <v>42456.083</v>
      </c>
      <c r="G10" s="56">
        <v>46.629</v>
      </c>
      <c r="H10" s="56">
        <v>11090.701</v>
      </c>
      <c r="I10" s="56">
        <v>8.853</v>
      </c>
    </row>
    <row r="11" spans="3:9" ht="15" customHeight="1">
      <c r="C11" s="53" t="s">
        <v>11</v>
      </c>
      <c r="D11" s="54" t="s">
        <v>37</v>
      </c>
      <c r="E11" s="55">
        <v>16532.93</v>
      </c>
      <c r="F11" s="57"/>
      <c r="G11" s="56">
        <v>0.409</v>
      </c>
      <c r="H11" s="56">
        <v>13889.446</v>
      </c>
      <c r="I11" s="56">
        <v>2643.075</v>
      </c>
    </row>
    <row r="12" spans="3:9" ht="15" customHeight="1">
      <c r="C12" s="53" t="s">
        <v>36</v>
      </c>
      <c r="D12" s="54" t="s">
        <v>37</v>
      </c>
      <c r="E12" s="55">
        <v>53602.266</v>
      </c>
      <c r="F12" s="55">
        <v>42456.083</v>
      </c>
      <c r="G12" s="55">
        <v>47.038</v>
      </c>
      <c r="H12" s="55">
        <v>24980.146999999997</v>
      </c>
      <c r="I12" s="55">
        <v>2651.928</v>
      </c>
    </row>
    <row r="13" spans="3:9" ht="15" customHeight="1">
      <c r="C13" s="53" t="s">
        <v>47</v>
      </c>
      <c r="D13" s="54" t="s">
        <v>40</v>
      </c>
      <c r="E13" s="58">
        <v>3.397700057202674</v>
      </c>
      <c r="F13" s="58">
        <v>3.33</v>
      </c>
      <c r="G13" s="58">
        <v>2.981518449352824</v>
      </c>
      <c r="H13" s="58">
        <v>1.6295477432544676</v>
      </c>
      <c r="I13" s="58">
        <v>0.010485580440997868</v>
      </c>
    </row>
    <row r="14" spans="3:9" ht="15" customHeight="1">
      <c r="C14" s="53" t="s">
        <v>48</v>
      </c>
      <c r="D14" s="54" t="s">
        <v>37</v>
      </c>
      <c r="E14" s="58">
        <v>1821.2442225439297</v>
      </c>
      <c r="F14" s="58">
        <v>1413.7875639</v>
      </c>
      <c r="G14" s="58">
        <v>1.4024466482065814</v>
      </c>
      <c r="H14" s="58">
        <v>407.0634217001485</v>
      </c>
      <c r="I14" s="58">
        <v>0.27807004367734595</v>
      </c>
    </row>
    <row r="15" spans="3:9" ht="15" customHeight="1">
      <c r="C15" s="24"/>
      <c r="D15" s="25"/>
      <c r="E15" s="27"/>
      <c r="F15" s="27"/>
      <c r="G15" s="27"/>
      <c r="H15" s="27"/>
      <c r="I15" s="27"/>
    </row>
    <row r="16" ht="15">
      <c r="C16" s="26" t="s">
        <v>52</v>
      </c>
    </row>
    <row r="17" spans="3:9" ht="15">
      <c r="C17" s="18" t="s">
        <v>58</v>
      </c>
      <c r="F17" s="23"/>
      <c r="G17" s="23"/>
      <c r="H17" s="23"/>
      <c r="I17" s="23"/>
    </row>
    <row r="19" spans="3:9" ht="33.75" customHeight="1">
      <c r="C19" s="47" t="s">
        <v>57</v>
      </c>
      <c r="D19" s="47"/>
      <c r="E19" s="47"/>
      <c r="F19" s="47"/>
      <c r="G19" s="47"/>
      <c r="H19" s="47"/>
      <c r="I19" s="47"/>
    </row>
  </sheetData>
  <sheetProtection/>
  <mergeCells count="5">
    <mergeCell ref="C19:I19"/>
    <mergeCell ref="C1:I1"/>
    <mergeCell ref="C3:I3"/>
    <mergeCell ref="C4:I4"/>
    <mergeCell ref="C6:I6"/>
  </mergeCells>
  <dataValidations count="2">
    <dataValidation type="decimal" operator="notEqual" allowBlank="1" showInputMessage="1" showErrorMessage="1" sqref="F8:I11">
      <formula1>0.0000000000000000001</formula1>
    </dataValidation>
    <dataValidation type="decimal" allowBlank="1" showErrorMessage="1" errorTitle="Ошибка" error="Допускается ввод только действительных чисел!" sqref="E12:I15">
      <formula1>-999999999999999000000000</formula1>
      <formula2>9.99999999999999E+23</formula2>
    </dataValidation>
  </dataValidations>
  <printOptions horizontalCentered="1"/>
  <pageMargins left="0.7480314960629921" right="0.4330708661417323" top="0.984251968503937" bottom="0.3937007874015748" header="0.5118110236220472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Данилкин С.Н.</dc:creator>
  <cp:keywords>Уровень потерь, сравнительный анализ</cp:keywords>
  <dc:description/>
  <cp:lastModifiedBy>user</cp:lastModifiedBy>
  <cp:lastPrinted>2015-11-26T04:50:10Z</cp:lastPrinted>
  <dcterms:created xsi:type="dcterms:W3CDTF">2014-11-07T07:52:19Z</dcterms:created>
  <dcterms:modified xsi:type="dcterms:W3CDTF">2021-03-01T02:14:28Z</dcterms:modified>
  <cp:category/>
  <cp:version/>
  <cp:contentType/>
  <cp:contentStatus/>
</cp:coreProperties>
</file>