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180" windowHeight="1054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<sst xmlns="http://schemas.openxmlformats.org/spreadsheetml/2006/main" count="26" uniqueCount="23">
  <si>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май</t>
  </si>
  <si>
    <t xml:space="preserve">март </t>
  </si>
  <si>
    <t>июнь</t>
  </si>
  <si>
    <t>июль</t>
  </si>
  <si>
    <t>год</t>
  </si>
  <si>
    <t>январь</t>
  </si>
  <si>
    <t>февраль</t>
  </si>
  <si>
    <t>август</t>
  </si>
  <si>
    <t>сентябрь</t>
  </si>
  <si>
    <t>октябрь</t>
  </si>
  <si>
    <t>ноябрь</t>
  </si>
  <si>
    <t>декабрь</t>
  </si>
  <si>
    <t>Период</t>
  </si>
  <si>
    <t>тыс.кВт*ч</t>
  </si>
  <si>
    <t>СВЕДЕНИЯ</t>
  </si>
  <si>
    <t>Фактические потери</t>
  </si>
  <si>
    <t>руб.</t>
  </si>
  <si>
    <t>Затраты на покупку потерь в собственных сетях, без НДС</t>
  </si>
  <si>
    <t>Размер электроэнегии для компенсации потерь в сетях</t>
  </si>
  <si>
    <t>Затраты на покупку электроэнергии для компенсации потерь в сетях, без НДС</t>
  </si>
  <si>
    <t>апрель</t>
  </si>
  <si>
    <t>о размерах и стоимости потерь электроэнергии в сетях ООО "Искра-Энергосети" в 2022 году</t>
  </si>
  <si>
    <t>Размер фактических потерь, оплачиваемых покупателями при осуществлении расчетов за электроэнегию на уровне напряжения СН2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</si>
</sst>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0.00000"/>
    <numFmt numFmtId="177" formatCode="0.000000"/>
    <numFmt numFmtId="178" formatCode="#,##0.00&quot;р.&quot;"/>
    <numFmt numFmtId="179" formatCode="#,##0.00_р_.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color indexed="6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>
        <color indexed="31"/>
      </left>
      <right style="dotted">
        <color indexed="31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10" xfId="0" applyFont="1" applyBorder="1" applyAlignment="1">
      <alignment horizontal="justify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74" fontId="0" fillId="0" borderId="12" xfId="0" applyNumberFormat="1" applyFill="1" applyBorder="1" applyAlignment="1">
      <alignment/>
    </xf>
    <xf numFmtId="179" fontId="0" fillId="0" borderId="18" xfId="0" applyNumberFormat="1" applyFill="1" applyBorder="1" applyAlignment="1">
      <alignment/>
    </xf>
    <xf numFmtId="174" fontId="2" fillId="0" borderId="20" xfId="0" applyNumberFormat="1" applyFont="1" applyFill="1" applyBorder="1" applyAlignment="1">
      <alignment/>
    </xf>
    <xf numFmtId="179" fontId="2" fillId="0" borderId="21" xfId="0" applyNumberFormat="1" applyFont="1" applyFill="1" applyBorder="1" applyAlignment="1">
      <alignment/>
    </xf>
    <xf numFmtId="179" fontId="2" fillId="0" borderId="22" xfId="0" applyNumberFormat="1" applyFont="1" applyFill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9" fontId="0" fillId="0" borderId="13" xfId="0" applyNumberFormat="1" applyFill="1" applyBorder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G20" sqref="G20"/>
    </sheetView>
  </sheetViews>
  <sheetFormatPr defaultColWidth="9.00390625" defaultRowHeight="12.75"/>
  <cols>
    <col min="1" max="1" width="10.75390625" style="0" customWidth="1"/>
    <col min="2" max="3" width="19.875" style="0" customWidth="1"/>
    <col min="4" max="4" width="21.25390625" style="0" customWidth="1"/>
    <col min="5" max="5" width="21.625" style="0" customWidth="1"/>
    <col min="6" max="6" width="25.75390625" style="0" customWidth="1"/>
  </cols>
  <sheetData>
    <row r="1" spans="1:6" ht="15.75">
      <c r="A1" s="22" t="s">
        <v>14</v>
      </c>
      <c r="B1" s="22"/>
      <c r="C1" s="22"/>
      <c r="D1" s="22"/>
      <c r="E1" s="22"/>
      <c r="F1" s="22"/>
    </row>
    <row r="2" spans="1:6" ht="48" customHeight="1" thickBot="1">
      <c r="A2" s="21" t="s">
        <v>21</v>
      </c>
      <c r="B2" s="21"/>
      <c r="C2" s="21"/>
      <c r="D2" s="21"/>
      <c r="E2" s="21"/>
      <c r="F2" s="21"/>
    </row>
    <row r="3" spans="1:6" ht="78.75" customHeight="1">
      <c r="A3" s="8" t="s">
        <v>12</v>
      </c>
      <c r="B3" s="2" t="s">
        <v>15</v>
      </c>
      <c r="C3" s="9" t="s">
        <v>17</v>
      </c>
      <c r="D3" s="12" t="s">
        <v>18</v>
      </c>
      <c r="E3" s="13" t="s">
        <v>19</v>
      </c>
      <c r="F3" s="11" t="s">
        <v>22</v>
      </c>
    </row>
    <row r="4" spans="1:6" ht="12.75">
      <c r="A4" s="5"/>
      <c r="B4" s="3" t="s">
        <v>13</v>
      </c>
      <c r="C4" s="10" t="s">
        <v>16</v>
      </c>
      <c r="D4" s="14" t="s">
        <v>13</v>
      </c>
      <c r="E4" s="15" t="s">
        <v>16</v>
      </c>
      <c r="F4" s="4" t="s">
        <v>13</v>
      </c>
    </row>
    <row r="5" spans="1:6" ht="12.75">
      <c r="A5" s="6" t="s">
        <v>5</v>
      </c>
      <c r="B5" s="16">
        <v>218.569</v>
      </c>
      <c r="C5" s="17">
        <v>467704.62</v>
      </c>
      <c r="D5" s="16">
        <f>158.569+0.154+44.761+0.016</f>
        <v>203.49999999999997</v>
      </c>
      <c r="E5" s="17">
        <f>338567.01+328.81+95571+34.16</f>
        <v>434500.98</v>
      </c>
      <c r="F5" s="23">
        <f>2.609+2.908+8.518+1.304+0.781</f>
        <v>16.12</v>
      </c>
    </row>
    <row r="6" spans="1:6" ht="12.75">
      <c r="A6" s="6" t="s">
        <v>6</v>
      </c>
      <c r="B6" s="16">
        <v>871.163</v>
      </c>
      <c r="C6" s="17">
        <v>2187546.81</v>
      </c>
      <c r="D6" s="16">
        <f>142.709+0.11+36.568+0.013</f>
        <v>179.4</v>
      </c>
      <c r="E6" s="17">
        <f>350611.75+270.25+89841.36+31.94</f>
        <v>440755.3</v>
      </c>
      <c r="F6" s="23">
        <f>2.573+1.652+7.953+0.734+1.178</f>
        <v>14.09</v>
      </c>
    </row>
    <row r="7" spans="1:6" ht="12.75">
      <c r="A7" s="6" t="s">
        <v>1</v>
      </c>
      <c r="B7" s="16">
        <v>179.137</v>
      </c>
      <c r="C7" s="17">
        <v>402434.63</v>
      </c>
      <c r="D7" s="16">
        <f>130.752+0.134+35.099+0.015</f>
        <v>165.99999999999997</v>
      </c>
      <c r="E7" s="17">
        <f>293081.92+300.36+78674.76+33.62</f>
        <v>372090.66</v>
      </c>
      <c r="F7" s="23">
        <f>1.305+2.484+1.481+7.788+0.577</f>
        <v>13.635</v>
      </c>
    </row>
    <row r="8" spans="1:6" ht="12.75">
      <c r="A8" s="6" t="s">
        <v>20</v>
      </c>
      <c r="B8" s="16">
        <v>250.515</v>
      </c>
      <c r="C8" s="17">
        <v>549664.68</v>
      </c>
      <c r="D8" s="16">
        <f>109.446+0.106+30.735+0.013</f>
        <v>140.29999999999998</v>
      </c>
      <c r="E8" s="17">
        <f>236850.99+229.39+66513.31+28.13</f>
        <v>303621.82</v>
      </c>
      <c r="F8" s="23">
        <f>2.071+0.138+7.448+0.422+1.261</f>
        <v>11.34</v>
      </c>
    </row>
    <row r="9" spans="1:6" ht="12.75">
      <c r="A9" s="6" t="s">
        <v>0</v>
      </c>
      <c r="B9" s="16">
        <v>328.531</v>
      </c>
      <c r="C9" s="17">
        <v>664483.58</v>
      </c>
      <c r="D9" s="16">
        <f>88.311+0.102+28.075+0.012</f>
        <v>116.50000000000001</v>
      </c>
      <c r="E9" s="17">
        <f>174724.2+201.81+55546.67+23.74</f>
        <v>230496.41999999998</v>
      </c>
      <c r="F9" s="23">
        <f>1.307+2.014+1.366+7.548+0.248</f>
        <v>12.482999999999999</v>
      </c>
    </row>
    <row r="10" spans="1:6" ht="12.75">
      <c r="A10" s="6" t="s">
        <v>2</v>
      </c>
      <c r="B10" s="16">
        <v>280.355</v>
      </c>
      <c r="C10" s="17">
        <v>588654.42</v>
      </c>
      <c r="D10" s="16">
        <f>81.735+0.098+29.452+0.015</f>
        <v>111.3</v>
      </c>
      <c r="E10" s="17">
        <f>168250.68+201.73+60626.65+30.88</f>
        <v>229109.94</v>
      </c>
      <c r="F10" s="23">
        <f>1.268+1.984+1.401+7.476+0.186</f>
        <v>12.315</v>
      </c>
    </row>
    <row r="11" spans="1:6" ht="12.75">
      <c r="A11" s="6" t="s">
        <v>3</v>
      </c>
      <c r="B11" s="16">
        <v>245.942</v>
      </c>
      <c r="C11" s="17">
        <v>547143.84</v>
      </c>
      <c r="D11" s="16">
        <f>84.134+0.117+31.731+0.018</f>
        <v>116</v>
      </c>
      <c r="E11" s="17">
        <f>179727.89+249.94+67784.08+38.45</f>
        <v>247800.36000000004</v>
      </c>
      <c r="F11" s="23">
        <f>1.311+1.941+1.379+8.103+0.142</f>
        <v>12.876</v>
      </c>
    </row>
    <row r="12" spans="1:6" ht="12.75">
      <c r="A12" s="6" t="s">
        <v>7</v>
      </c>
      <c r="B12" s="16">
        <v>472.154</v>
      </c>
      <c r="C12" s="17">
        <v>1097488.18</v>
      </c>
      <c r="D12" s="16">
        <f>84.488+0.089+28.107+0.016</f>
        <v>112.7</v>
      </c>
      <c r="E12" s="17">
        <f>185615.07+195.53+61749.39+35.15</f>
        <v>247595.13999999998</v>
      </c>
      <c r="F12" s="23">
        <f>1.309+2.108+1.429+7.971+0.174</f>
        <v>12.991</v>
      </c>
    </row>
    <row r="13" spans="1:6" ht="12.75">
      <c r="A13" s="6" t="s">
        <v>8</v>
      </c>
      <c r="B13" s="16">
        <v>447.923</v>
      </c>
      <c r="C13" s="17">
        <v>1135242.68</v>
      </c>
      <c r="D13" s="16">
        <f>96.488+0.098+29.997+0.017</f>
        <v>126.6</v>
      </c>
      <c r="E13" s="17">
        <f>232953.87+236.6+72422.66+41.04</f>
        <v>305654.17</v>
      </c>
      <c r="F13" s="23">
        <f>1.267+1.785+1.447+7.206+0.202</f>
        <v>11.907</v>
      </c>
    </row>
    <row r="14" spans="1:6" ht="12.75">
      <c r="A14" s="6" t="s">
        <v>9</v>
      </c>
      <c r="B14" s="16">
        <v>451.791</v>
      </c>
      <c r="C14" s="17">
        <v>1101494.96</v>
      </c>
      <c r="D14" s="16">
        <f>120.882+0.126+36.873+0.019</f>
        <v>157.9</v>
      </c>
      <c r="E14" s="17">
        <f>281549.89+293.47+85882.01+44.25</f>
        <v>367769.62</v>
      </c>
      <c r="F14" s="23">
        <f>1.309+2.17+0.56+7.466+0.353</f>
        <v>11.857999999999999</v>
      </c>
    </row>
    <row r="15" spans="1:6" ht="12.75">
      <c r="A15" s="6" t="s">
        <v>10</v>
      </c>
      <c r="B15" s="16">
        <v>208.403</v>
      </c>
      <c r="C15" s="17">
        <v>520533.27</v>
      </c>
      <c r="D15" s="16">
        <f>131.997+0.146+38.94+0.017</f>
        <v>171.1</v>
      </c>
      <c r="E15" s="17">
        <f>325735.6+360.29+96094.19+41.95</f>
        <v>422232.02999999997</v>
      </c>
      <c r="F15" s="23">
        <f>1.266+2.424+0.564+7.614+0.498</f>
        <v>12.365999999999998</v>
      </c>
    </row>
    <row r="16" spans="1:6" ht="12.75">
      <c r="A16" s="6" t="s">
        <v>11</v>
      </c>
      <c r="B16" s="16">
        <v>546.411</v>
      </c>
      <c r="C16" s="17">
        <v>1398190.9</v>
      </c>
      <c r="D16" s="16">
        <f>162.312+0.144+37.917+0.027</f>
        <v>200.4</v>
      </c>
      <c r="E16" s="17">
        <f>402048.45+356.69+93920.79+66.88</f>
        <v>496392.81</v>
      </c>
      <c r="F16" s="23">
        <f>1.307+2.246+0.624+8.371+0.724</f>
        <v>13.272</v>
      </c>
    </row>
    <row r="17" spans="1:6" ht="13.5" thickBot="1">
      <c r="A17" s="7" t="s">
        <v>4</v>
      </c>
      <c r="B17" s="18">
        <f>SUM(B5:B16)</f>
        <v>4500.893999999999</v>
      </c>
      <c r="C17" s="19">
        <f>SUM(C5:C16)</f>
        <v>10660582.569999998</v>
      </c>
      <c r="D17" s="18">
        <f>SUM(D5:D16)</f>
        <v>1801.7</v>
      </c>
      <c r="E17" s="19">
        <f>SUM(E5:E16)</f>
        <v>4098019.25</v>
      </c>
      <c r="F17" s="20">
        <f>SUM(F5:F16)</f>
        <v>155.253</v>
      </c>
    </row>
    <row r="18" ht="12.75">
      <c r="A18" s="1"/>
    </row>
    <row r="19" spans="3:5" ht="12.75">
      <c r="C19" s="24">
        <f>C17/B17</f>
        <v>2368.54779739314</v>
      </c>
      <c r="E19" s="24">
        <f>E17/D17</f>
        <v>2274.5291946494976</v>
      </c>
    </row>
  </sheetData>
  <sheetProtection/>
  <mergeCells count="2">
    <mergeCell ref="A2:F2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2012-04-24T07:57:26Z</cp:lastPrinted>
  <dcterms:created xsi:type="dcterms:W3CDTF">2012-04-20T05:28:34Z</dcterms:created>
  <dcterms:modified xsi:type="dcterms:W3CDTF">2023-03-01T03:50:33Z</dcterms:modified>
  <cp:category/>
  <cp:version/>
  <cp:contentType/>
  <cp:contentStatus/>
</cp:coreProperties>
</file>